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/>
  <mc:AlternateContent xmlns:mc="http://schemas.openxmlformats.org/markup-compatibility/2006">
    <mc:Choice Requires="x15">
      <x15ac:absPath xmlns:x15ac="http://schemas.microsoft.com/office/spreadsheetml/2010/11/ac" url="/Users/sadix/Desktop/"/>
    </mc:Choice>
  </mc:AlternateContent>
  <bookViews>
    <workbookView xWindow="480" yWindow="460" windowWidth="43280" windowHeight="20700"/>
  </bookViews>
  <sheets>
    <sheet name="Calculette Csm" sheetId="2" r:id="rId1"/>
    <sheet name="Exemples Csm" sheetId="3" r:id="rId2"/>
    <sheet name="CsmR" sheetId="1" r:id="rId3"/>
  </sheets>
  <definedNames>
    <definedName name="pmss">'Calculette Csm'!$E$12</definedName>
    <definedName name="pmss1">'Exemples Csm'!$D$40</definedName>
    <definedName name="_xlnm.Print_Area" localSheetId="0">'Calculette Csm'!$A$2:$G$13</definedName>
    <definedName name="_xlnm.Print_Area" localSheetId="2">CsmR!$A$1:$G$10</definedName>
    <definedName name="_xlnm.Print_Area" localSheetId="1">'Exemples Csm'!$A$1:$F$40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2" l="1"/>
  <c r="G11" i="2"/>
  <c r="G9" i="2"/>
  <c r="G8" i="2"/>
  <c r="G7" i="2"/>
  <c r="G6" i="2"/>
  <c r="F32" i="3"/>
  <c r="F24" i="3"/>
  <c r="F16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7" i="3"/>
  <c r="E18" i="3"/>
  <c r="F18" i="3"/>
  <c r="E19" i="3"/>
  <c r="E20" i="3"/>
  <c r="E21" i="3"/>
  <c r="F21" i="3"/>
  <c r="E22" i="3"/>
  <c r="F22" i="3"/>
  <c r="E25" i="3"/>
  <c r="F25" i="3"/>
  <c r="E26" i="3"/>
  <c r="F26" i="3"/>
  <c r="E27" i="3"/>
  <c r="F27" i="3"/>
  <c r="E28" i="3"/>
  <c r="F28" i="3"/>
  <c r="E29" i="3"/>
  <c r="F29" i="3"/>
  <c r="E30" i="3"/>
  <c r="F30" i="3"/>
  <c r="E33" i="3"/>
  <c r="F33" i="3"/>
  <c r="E34" i="3"/>
  <c r="F34" i="3"/>
  <c r="E35" i="3"/>
  <c r="F35" i="3"/>
  <c r="E36" i="3"/>
  <c r="F36" i="3"/>
  <c r="E37" i="3"/>
  <c r="F37" i="3"/>
  <c r="E38" i="3"/>
  <c r="F38" i="3"/>
  <c r="E11" i="2"/>
  <c r="E10" i="2"/>
  <c r="E8" i="2"/>
  <c r="E9" i="2"/>
  <c r="E7" i="2"/>
  <c r="E6" i="2"/>
  <c r="C8" i="1"/>
  <c r="C9" i="1"/>
  <c r="F20" i="3"/>
  <c r="F19" i="3"/>
  <c r="F17" i="3"/>
</calcChain>
</file>

<file path=xl/sharedStrings.xml><?xml version="1.0" encoding="utf-8"?>
<sst xmlns="http://schemas.openxmlformats.org/spreadsheetml/2006/main" count="103" uniqueCount="38">
  <si>
    <t>Employeur</t>
  </si>
  <si>
    <t>Agent</t>
  </si>
  <si>
    <t>CSMR Isolé</t>
  </si>
  <si>
    <t>CSMR Famille</t>
  </si>
  <si>
    <t>supérieur                 à 25 000 €</t>
  </si>
  <si>
    <t>Avec aide 1% et application Coef social</t>
  </si>
  <si>
    <t>Taux CSMA</t>
  </si>
  <si>
    <t>Taux d'appel               sans aide 1%</t>
  </si>
  <si>
    <t>COTISATION</t>
  </si>
  <si>
    <t>de 10 520 €              à 17 500 €</t>
  </si>
  <si>
    <t>moins de                    10 520 €</t>
  </si>
  <si>
    <t>Gratuit</t>
  </si>
  <si>
    <t>CALCULEZ VOTRE COTISATION CSM LOI EVIN</t>
  </si>
  <si>
    <r>
      <rPr>
        <sz val="11"/>
        <color rgb="FFFF0000"/>
        <rFont val="Arial"/>
        <family val="2"/>
      </rPr>
      <t xml:space="preserve">Renseignez votre                           </t>
    </r>
    <r>
      <rPr>
        <b/>
        <sz val="11"/>
        <color rgb="FFFF0000"/>
        <rFont val="Arial"/>
        <family val="2"/>
      </rPr>
      <t xml:space="preserve">Rémunération principale brute                                     </t>
    </r>
    <r>
      <rPr>
        <sz val="11"/>
        <color rgb="FFFF0000"/>
        <rFont val="Arial"/>
        <family val="2"/>
      </rPr>
      <t>(</t>
    </r>
    <r>
      <rPr>
        <i/>
        <sz val="11"/>
        <color rgb="FFFF0000"/>
        <rFont val="Arial"/>
        <family val="2"/>
      </rPr>
      <t>13</t>
    </r>
    <r>
      <rPr>
        <i/>
        <vertAlign val="superscript"/>
        <sz val="11"/>
        <color rgb="FFFF0000"/>
        <rFont val="Arial"/>
        <family val="2"/>
      </rPr>
      <t>ème</t>
    </r>
    <r>
      <rPr>
        <i/>
        <sz val="11"/>
        <color rgb="FFFF0000"/>
        <rFont val="Arial"/>
        <family val="2"/>
      </rPr>
      <t xml:space="preserve"> mois inclus)</t>
    </r>
  </si>
  <si>
    <t>Taux CSM           Loi Evin            Total des taux Agent et Employeur</t>
  </si>
  <si>
    <r>
      <t xml:space="preserve">Cotisation </t>
    </r>
    <r>
      <rPr>
        <b/>
        <sz val="11"/>
        <color rgb="FFFF0000"/>
        <rFont val="Arial"/>
        <family val="2"/>
      </rPr>
      <t>sans majoration</t>
    </r>
  </si>
  <si>
    <t>La base de calcul de la rémunération principle brute est plafonnée à :</t>
  </si>
  <si>
    <r>
      <t>2</t>
    </r>
    <r>
      <rPr>
        <b/>
        <vertAlign val="superscript"/>
        <sz val="11"/>
        <color rgb="FFFF0000"/>
        <rFont val="Arial"/>
        <family val="2"/>
      </rPr>
      <t>ème</t>
    </r>
    <r>
      <rPr>
        <b/>
        <sz val="11"/>
        <color rgb="FFFF0000"/>
        <rFont val="Arial"/>
        <family val="2"/>
      </rPr>
      <t xml:space="preserve"> année</t>
    </r>
  </si>
  <si>
    <r>
      <t>1</t>
    </r>
    <r>
      <rPr>
        <b/>
        <vertAlign val="superscript"/>
        <sz val="11"/>
        <color rgb="FFFF0000"/>
        <rFont val="Arial"/>
        <family val="2"/>
      </rPr>
      <t>ère</t>
    </r>
    <r>
      <rPr>
        <b/>
        <sz val="11"/>
        <color rgb="FFFF0000"/>
        <rFont val="Arial"/>
        <family val="2"/>
      </rPr>
      <t xml:space="preserve">   année</t>
    </r>
  </si>
  <si>
    <r>
      <t>3</t>
    </r>
    <r>
      <rPr>
        <b/>
        <vertAlign val="superscript"/>
        <sz val="11"/>
        <color rgb="FFFF0000"/>
        <rFont val="Arial"/>
        <family val="2"/>
      </rPr>
      <t>ère</t>
    </r>
    <r>
      <rPr>
        <b/>
        <sz val="11"/>
        <color rgb="FFFF0000"/>
        <rFont val="Arial"/>
        <family val="2"/>
      </rPr>
      <t xml:space="preserve">   année</t>
    </r>
  </si>
  <si>
    <r>
      <t xml:space="preserve">Cotisation </t>
    </r>
    <r>
      <rPr>
        <b/>
        <sz val="11"/>
        <color rgb="FFFF0000"/>
        <rFont val="Arial"/>
        <family val="2"/>
      </rPr>
      <t>majorée de 50%</t>
    </r>
  </si>
  <si>
    <r>
      <t xml:space="preserve">Cotisation </t>
    </r>
    <r>
      <rPr>
        <b/>
        <sz val="11"/>
        <color rgb="FFFF0000"/>
        <rFont val="Arial"/>
        <family val="2"/>
      </rPr>
      <t>majorée de 25%</t>
    </r>
  </si>
  <si>
    <t>Base cotisation contractuelle (Avenant N°1)                                       Ne prend pas en compte une éventuelle réduction de                 cotisation liée à l'application d'un taux d'appel                         (Avenants N°2)</t>
  </si>
  <si>
    <t>Pour une rémunération principale brute de :</t>
  </si>
  <si>
    <t>Exemples de cotisation CSM Loi EVIN</t>
  </si>
  <si>
    <t>Pour une rémunération principale brute annuelle de :</t>
  </si>
  <si>
    <t>Mensuelle de :</t>
  </si>
  <si>
    <t xml:space="preserve">Base cotisation contractuelle (Avenant N°1)                                       Ne prend pas en compte une éventuelle réduction de                 cotisation liée à l'application d'un taux d'appel (Avenants N°2)                                                       </t>
  </si>
  <si>
    <t>La base de calcul de la rémunération principale brute est plafonnée à :</t>
  </si>
  <si>
    <r>
      <t>Rémunération principale brute 13</t>
    </r>
    <r>
      <rPr>
        <vertAlign val="superscript"/>
        <sz val="14"/>
        <color theme="1"/>
        <rFont val="Arial"/>
        <family val="2"/>
      </rPr>
      <t>ème</t>
    </r>
    <r>
      <rPr>
        <sz val="14"/>
        <color theme="1"/>
        <rFont val="Arial"/>
        <family val="2"/>
      </rPr>
      <t xml:space="preserve"> mois inclus</t>
    </r>
  </si>
  <si>
    <t>de 17 501 €                    à 25 000 €</t>
  </si>
  <si>
    <t>Cotisations                       de base                  sans aide 1%</t>
  </si>
  <si>
    <t xml:space="preserve"> (Plafond mensuel de la Sécurité Sociale 2017)</t>
  </si>
  <si>
    <t xml:space="preserve"> (Plafond annuel de la Sécurité Sociale 2017)</t>
  </si>
  <si>
    <t>* Sans abattement supplémentaire Ccas (Si vous avez un ou plusieurs contrats d'assurance Ccas, des réductions vous seront appliquées (de 1€ à 5€ en mensuel).</t>
  </si>
  <si>
    <t>Taux CSM                      Loi Evin                        Total des taux               Agent et Employeur</t>
  </si>
  <si>
    <t>Cotisations CSMR 2017</t>
  </si>
  <si>
    <t>(avec 27M€ d'apport financé par les activités sociales. Ce montant est décidé chaque année par le Comité de Coordination)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</si>
</sst>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€&quot;;[Red]\-#,##0\ &quot;€&quot;"/>
    <numFmt numFmtId="165" formatCode="0.000%"/>
    <numFmt numFmtId="166" formatCode="#,##0.00\ &quot;€&quot;"/>
    <numFmt numFmtId="167" formatCode="#,##0\ &quot;€&quot;"/>
  </numFmts>
  <fonts count="25" x14ac:knownFonts="1"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FF"/>
      <name val="Arial"/>
      <family val="2"/>
    </font>
    <font>
      <b/>
      <sz val="12"/>
      <color rgb="FFFF0000"/>
      <name val="Arial"/>
      <family val="2"/>
    </font>
    <font>
      <i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rgb="FF0000FF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b/>
      <vertAlign val="superscript"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sz val="12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i/>
      <vertAlign val="superscript"/>
      <sz val="11"/>
      <color rgb="FFFF0000"/>
      <name val="Arial"/>
      <family val="2"/>
    </font>
    <font>
      <b/>
      <sz val="14"/>
      <color rgb="FFFF0000"/>
      <name val="Arial"/>
      <family val="2"/>
    </font>
    <font>
      <i/>
      <sz val="12"/>
      <color rgb="FF0000FF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b/>
      <sz val="24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7" fillId="2" borderId="0" xfId="0" applyFont="1" applyFill="1" applyBorder="1" applyAlignment="1" applyProtection="1">
      <alignment horizontal="left" vertical="center"/>
    </xf>
    <xf numFmtId="165" fontId="7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165" fontId="13" fillId="2" borderId="0" xfId="0" applyNumberFormat="1" applyFont="1" applyFill="1" applyBorder="1" applyAlignment="1" applyProtection="1">
      <alignment horizontal="center" vertical="center"/>
    </xf>
    <xf numFmtId="165" fontId="13" fillId="2" borderId="0" xfId="0" applyNumberFormat="1" applyFont="1" applyFill="1" applyBorder="1" applyAlignment="1" applyProtection="1">
      <alignment horizontal="right" vertical="top"/>
    </xf>
    <xf numFmtId="0" fontId="0" fillId="2" borderId="0" xfId="0" applyFill="1" applyAlignment="1" applyProtection="1">
      <alignment horizontal="left" vertical="center"/>
    </xf>
    <xf numFmtId="165" fontId="0" fillId="2" borderId="0" xfId="0" applyNumberForma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 indent="1"/>
    </xf>
    <xf numFmtId="166" fontId="10" fillId="2" borderId="1" xfId="0" applyNumberFormat="1" applyFont="1" applyFill="1" applyBorder="1" applyAlignment="1" applyProtection="1">
      <alignment horizontal="center" vertical="center"/>
    </xf>
    <xf numFmtId="166" fontId="8" fillId="2" borderId="1" xfId="0" applyNumberFormat="1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left" vertical="center" indent="1"/>
    </xf>
    <xf numFmtId="166" fontId="10" fillId="2" borderId="2" xfId="0" applyNumberFormat="1" applyFont="1" applyFill="1" applyBorder="1" applyAlignment="1" applyProtection="1">
      <alignment horizontal="center" vertical="center"/>
    </xf>
    <xf numFmtId="166" fontId="8" fillId="2" borderId="2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7" fillId="2" borderId="26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wrapText="1"/>
    </xf>
    <xf numFmtId="165" fontId="7" fillId="2" borderId="29" xfId="0" applyNumberFormat="1" applyFont="1" applyFill="1" applyBorder="1" applyAlignment="1" applyProtection="1">
      <alignment horizontal="center" vertical="center"/>
    </xf>
    <xf numFmtId="165" fontId="7" fillId="2" borderId="30" xfId="0" applyNumberFormat="1" applyFont="1" applyFill="1" applyBorder="1" applyAlignment="1" applyProtection="1">
      <alignment horizontal="center" vertical="center"/>
    </xf>
    <xf numFmtId="165" fontId="7" fillId="2" borderId="28" xfId="0" applyNumberFormat="1" applyFont="1" applyFill="1" applyBorder="1" applyAlignment="1" applyProtection="1">
      <alignment horizontal="center" vertical="center"/>
    </xf>
    <xf numFmtId="165" fontId="7" fillId="2" borderId="32" xfId="0" applyNumberFormat="1" applyFont="1" applyFill="1" applyBorder="1" applyAlignment="1" applyProtection="1">
      <alignment horizontal="center" vertical="center"/>
    </xf>
    <xf numFmtId="165" fontId="7" fillId="2" borderId="33" xfId="0" applyNumberFormat="1" applyFont="1" applyFill="1" applyBorder="1" applyAlignment="1" applyProtection="1">
      <alignment horizontal="center" vertical="center"/>
    </xf>
    <xf numFmtId="165" fontId="7" fillId="2" borderId="31" xfId="0" applyNumberFormat="1" applyFont="1" applyFill="1" applyBorder="1" applyAlignment="1" applyProtection="1">
      <alignment horizontal="center" vertical="center"/>
    </xf>
    <xf numFmtId="165" fontId="7" fillId="2" borderId="22" xfId="0" applyNumberFormat="1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left" vertical="center" indent="1"/>
    </xf>
    <xf numFmtId="0" fontId="2" fillId="2" borderId="37" xfId="0" applyFont="1" applyFill="1" applyBorder="1" applyAlignment="1" applyProtection="1">
      <alignment horizontal="left" vertical="center" indent="1"/>
    </xf>
    <xf numFmtId="0" fontId="2" fillId="2" borderId="40" xfId="0" applyFont="1" applyFill="1" applyBorder="1" applyAlignment="1" applyProtection="1">
      <alignment horizontal="center" vertical="center"/>
    </xf>
    <xf numFmtId="0" fontId="2" fillId="2" borderId="38" xfId="0" applyFont="1" applyFill="1" applyBorder="1" applyAlignment="1" applyProtection="1">
      <alignment horizontal="left" vertical="center" indent="1"/>
    </xf>
    <xf numFmtId="0" fontId="0" fillId="2" borderId="0" xfId="0" applyFill="1"/>
    <xf numFmtId="0" fontId="0" fillId="2" borderId="15" xfId="0" applyFill="1" applyBorder="1" applyAlignment="1">
      <alignment horizontal="center" vertical="center"/>
    </xf>
    <xf numFmtId="166" fontId="4" fillId="2" borderId="41" xfId="0" applyNumberFormat="1" applyFont="1" applyFill="1" applyBorder="1" applyAlignment="1">
      <alignment horizontal="center" vertical="center"/>
    </xf>
    <xf numFmtId="166" fontId="4" fillId="2" borderId="42" xfId="0" applyNumberFormat="1" applyFont="1" applyFill="1" applyBorder="1" applyAlignment="1">
      <alignment horizontal="center" vertical="center"/>
    </xf>
    <xf numFmtId="166" fontId="4" fillId="2" borderId="43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 applyProtection="1">
      <alignment horizontal="left" vertical="center" indent="1"/>
    </xf>
    <xf numFmtId="0" fontId="0" fillId="2" borderId="44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2" fillId="2" borderId="45" xfId="0" applyFont="1" applyFill="1" applyBorder="1" applyAlignment="1" applyProtection="1">
      <alignment horizontal="left" vertical="center" indent="1"/>
    </xf>
    <xf numFmtId="0" fontId="0" fillId="2" borderId="45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9" fillId="2" borderId="39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165" fontId="7" fillId="2" borderId="15" xfId="0" applyNumberFormat="1" applyFont="1" applyFill="1" applyBorder="1" applyAlignment="1" applyProtection="1">
      <alignment horizontal="center" vertical="center"/>
    </xf>
    <xf numFmtId="167" fontId="4" fillId="2" borderId="17" xfId="0" applyNumberFormat="1" applyFont="1" applyFill="1" applyBorder="1" applyAlignment="1" applyProtection="1">
      <alignment horizontal="left" vertical="center" wrapText="1"/>
    </xf>
    <xf numFmtId="166" fontId="19" fillId="2" borderId="15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166" fontId="20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2" fillId="4" borderId="11" xfId="0" applyFont="1" applyFill="1" applyBorder="1" applyAlignment="1" applyProtection="1">
      <alignment horizontal="center" vertical="center" wrapText="1"/>
    </xf>
    <xf numFmtId="166" fontId="7" fillId="4" borderId="12" xfId="0" applyNumberFormat="1" applyFont="1" applyFill="1" applyBorder="1" applyAlignment="1" applyProtection="1">
      <alignment horizontal="center" vertical="center"/>
    </xf>
    <xf numFmtId="166" fontId="7" fillId="4" borderId="11" xfId="0" applyNumberFormat="1" applyFont="1" applyFill="1" applyBorder="1" applyAlignment="1" applyProtection="1">
      <alignment horizontal="center" vertical="center"/>
    </xf>
    <xf numFmtId="0" fontId="2" fillId="5" borderId="9" xfId="0" applyFont="1" applyFill="1" applyBorder="1" applyAlignment="1" applyProtection="1">
      <alignment horizontal="center" vertical="center" wrapText="1"/>
    </xf>
    <xf numFmtId="166" fontId="7" fillId="5" borderId="6" xfId="0" applyNumberFormat="1" applyFont="1" applyFill="1" applyBorder="1" applyAlignment="1" applyProtection="1">
      <alignment horizontal="center" vertical="center"/>
    </xf>
    <xf numFmtId="166" fontId="7" fillId="5" borderId="9" xfId="0" applyNumberFormat="1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 wrapText="1"/>
    </xf>
    <xf numFmtId="166" fontId="10" fillId="6" borderId="7" xfId="0" applyNumberFormat="1" applyFont="1" applyFill="1" applyBorder="1" applyAlignment="1" applyProtection="1">
      <alignment horizontal="center" vertical="center"/>
    </xf>
    <xf numFmtId="166" fontId="10" fillId="6" borderId="10" xfId="0" applyNumberFormat="1" applyFont="1" applyFill="1" applyBorder="1" applyAlignment="1" applyProtection="1">
      <alignment horizontal="center" vertical="center"/>
    </xf>
    <xf numFmtId="164" fontId="17" fillId="2" borderId="0" xfId="0" applyNumberFormat="1" applyFont="1" applyFill="1" applyBorder="1" applyAlignment="1" applyProtection="1">
      <alignment horizontal="center" vertical="center" wrapText="1"/>
    </xf>
    <xf numFmtId="164" fontId="17" fillId="2" borderId="15" xfId="0" applyNumberFormat="1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horizontal="left" vertical="center" wrapText="1"/>
    </xf>
    <xf numFmtId="166" fontId="19" fillId="3" borderId="34" xfId="0" applyNumberFormat="1" applyFont="1" applyFill="1" applyBorder="1" applyAlignment="1" applyProtection="1">
      <alignment horizontal="center" vertical="center"/>
      <protection locked="0"/>
    </xf>
    <xf numFmtId="166" fontId="19" fillId="3" borderId="35" xfId="0" applyNumberFormat="1" applyFont="1" applyFill="1" applyBorder="1" applyAlignment="1" applyProtection="1">
      <alignment horizontal="center" vertical="center"/>
      <protection locked="0"/>
    </xf>
    <xf numFmtId="166" fontId="19" fillId="3" borderId="36" xfId="0" applyNumberFormat="1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</xf>
    <xf numFmtId="0" fontId="17" fillId="2" borderId="15" xfId="0" applyFont="1" applyFill="1" applyBorder="1" applyAlignment="1" applyProtection="1">
      <alignment horizontal="left" wrapText="1"/>
    </xf>
    <xf numFmtId="0" fontId="17" fillId="2" borderId="15" xfId="0" applyFont="1" applyFill="1" applyBorder="1" applyAlignment="1">
      <alignment horizontal="right" wrapText="1"/>
    </xf>
    <xf numFmtId="0" fontId="7" fillId="2" borderId="23" xfId="0" applyFont="1" applyFill="1" applyBorder="1" applyAlignment="1" applyProtection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 wrapText="1"/>
    </xf>
    <xf numFmtId="0" fontId="0" fillId="2" borderId="20" xfId="0" applyFill="1" applyBorder="1" applyAlignment="1" applyProtection="1">
      <alignment horizontal="center" vertical="center" wrapText="1"/>
    </xf>
    <xf numFmtId="0" fontId="9" fillId="2" borderId="24" xfId="0" applyFont="1" applyFill="1" applyBorder="1" applyAlignment="1" applyProtection="1">
      <alignment horizontal="center" vertical="center" wrapText="1"/>
    </xf>
    <xf numFmtId="0" fontId="21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2" borderId="17" xfId="0" applyFont="1" applyFill="1" applyBorder="1" applyAlignment="1">
      <alignment horizontal="right" vertical="center" wrapText="1"/>
    </xf>
    <xf numFmtId="0" fontId="0" fillId="0" borderId="17" xfId="0" applyBorder="1" applyAlignment="1">
      <alignment horizontal="right" vertical="center" wrapText="1"/>
    </xf>
    <xf numFmtId="0" fontId="11" fillId="2" borderId="51" xfId="0" applyFont="1" applyFill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 applyProtection="1">
      <alignment horizontal="center" vertical="center"/>
    </xf>
    <xf numFmtId="0" fontId="7" fillId="2" borderId="50" xfId="0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8" fillId="2" borderId="47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</xf>
    <xf numFmtId="166" fontId="10" fillId="2" borderId="5" xfId="0" applyNumberFormat="1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1" fillId="2" borderId="14" xfId="0" applyFont="1" applyFill="1" applyBorder="1" applyAlignment="1" applyProtection="1">
      <alignment horizontal="left" vertical="center" indent="1"/>
    </xf>
    <xf numFmtId="0" fontId="0" fillId="2" borderId="14" xfId="0" applyFill="1" applyBorder="1" applyAlignment="1">
      <alignment horizontal="left" vertical="center" indent="1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17" fillId="2" borderId="15" xfId="0" applyFont="1" applyFill="1" applyBorder="1" applyAlignment="1" applyProtection="1">
      <alignment horizontal="right" wrapText="1"/>
    </xf>
    <xf numFmtId="0" fontId="17" fillId="2" borderId="15" xfId="0" applyFont="1" applyFill="1" applyBorder="1" applyAlignment="1" applyProtection="1"/>
    <xf numFmtId="0" fontId="0" fillId="2" borderId="0" xfId="0" applyFill="1" applyProtection="1"/>
    <xf numFmtId="0" fontId="17" fillId="2" borderId="0" xfId="0" applyFont="1" applyFill="1" applyBorder="1" applyAlignment="1" applyProtection="1">
      <alignment vertical="center"/>
    </xf>
    <xf numFmtId="0" fontId="11" fillId="2" borderId="0" xfId="0" applyFont="1" applyFill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46" xfId="0" applyFont="1" applyBorder="1" applyAlignment="1" applyProtection="1">
      <alignment horizontal="center" vertical="center" wrapText="1"/>
    </xf>
    <xf numFmtId="0" fontId="0" fillId="2" borderId="44" xfId="0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0" fontId="0" fillId="2" borderId="45" xfId="0" applyFill="1" applyBorder="1" applyAlignment="1" applyProtection="1">
      <alignment horizontal="center" vertical="center"/>
    </xf>
    <xf numFmtId="0" fontId="0" fillId="2" borderId="38" xfId="0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wrapText="1"/>
    </xf>
    <xf numFmtId="0" fontId="0" fillId="2" borderId="21" xfId="0" applyFill="1" applyBorder="1" applyAlignment="1" applyProtection="1"/>
    <xf numFmtId="166" fontId="4" fillId="2" borderId="41" xfId="0" applyNumberFormat="1" applyFont="1" applyFill="1" applyBorder="1" applyAlignment="1" applyProtection="1">
      <alignment horizontal="center" vertical="center"/>
    </xf>
    <xf numFmtId="166" fontId="4" fillId="2" borderId="42" xfId="0" applyNumberFormat="1" applyFont="1" applyFill="1" applyBorder="1" applyAlignment="1" applyProtection="1">
      <alignment horizontal="center" vertical="center"/>
    </xf>
    <xf numFmtId="166" fontId="4" fillId="2" borderId="4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4" fillId="2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990601</xdr:colOff>
      <xdr:row>0</xdr:row>
      <xdr:rowOff>63500</xdr:rowOff>
    </xdr:from>
    <xdr:to>
      <xdr:col>1</xdr:col>
      <xdr:colOff>38101</xdr:colOff>
      <xdr:row>2</xdr:row>
      <xdr:rowOff>425676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1" y="63500"/>
          <a:ext cx="1333500" cy="2089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7"/>
  <sheetViews>
    <sheetView tabSelected="1" workbookViewId="0">
      <selection activeCell="J9" sqref="J9"/>
    </sheetView>
  </sheetViews>
  <sheetFormatPr baseColWidth="10" defaultRowHeight="16" x14ac:dyDescent="0.2"/>
  <cols>
    <col min="1" max="1" width="25.7109375" customWidth="1"/>
    <col min="2" max="2" width="15.7109375" customWidth="1"/>
    <col min="3" max="5" width="12.7109375" customWidth="1"/>
    <col min="6" max="6" width="30.7109375" customWidth="1"/>
    <col min="7" max="7" width="15.7109375" customWidth="1"/>
  </cols>
  <sheetData>
    <row r="1" spans="1:7" ht="106" customHeight="1" x14ac:dyDescent="0.2">
      <c r="A1" s="126"/>
      <c r="B1" s="127" t="s">
        <v>12</v>
      </c>
      <c r="C1" s="127"/>
      <c r="D1" s="127"/>
      <c r="E1" s="127"/>
      <c r="F1" s="127"/>
      <c r="G1" s="127"/>
    </row>
    <row r="2" spans="1:7" ht="30" customHeight="1" x14ac:dyDescent="0.2">
      <c r="A2" s="126"/>
      <c r="B2" s="127"/>
      <c r="C2" s="127"/>
      <c r="D2" s="127"/>
      <c r="E2" s="127"/>
      <c r="F2" s="127"/>
      <c r="G2" s="127"/>
    </row>
    <row r="3" spans="1:7" ht="80" customHeight="1" thickBot="1" x14ac:dyDescent="0.25">
      <c r="A3" s="126"/>
      <c r="B3" s="127"/>
      <c r="C3" s="127"/>
      <c r="D3" s="127"/>
      <c r="E3" s="127"/>
      <c r="F3" s="127"/>
      <c r="G3" s="127"/>
    </row>
    <row r="4" spans="1:7" ht="30" customHeight="1" x14ac:dyDescent="0.2">
      <c r="A4" s="113" t="s">
        <v>22</v>
      </c>
      <c r="B4" s="114"/>
      <c r="C4" s="72" t="s">
        <v>6</v>
      </c>
      <c r="D4" s="73"/>
      <c r="E4" s="74" t="s">
        <v>14</v>
      </c>
      <c r="F4" s="76" t="s">
        <v>13</v>
      </c>
      <c r="G4" s="69" t="s">
        <v>8</v>
      </c>
    </row>
    <row r="5" spans="1:7" ht="60" customHeight="1" thickBot="1" x14ac:dyDescent="0.25">
      <c r="A5" s="115"/>
      <c r="B5" s="116"/>
      <c r="C5" s="21" t="s">
        <v>0</v>
      </c>
      <c r="D5" s="22" t="s">
        <v>1</v>
      </c>
      <c r="E5" s="75"/>
      <c r="F5" s="121"/>
      <c r="G5" s="122"/>
    </row>
    <row r="6" spans="1:7" ht="30" customHeight="1" x14ac:dyDescent="0.2">
      <c r="A6" s="45" t="s">
        <v>18</v>
      </c>
      <c r="B6" s="31" t="s">
        <v>2</v>
      </c>
      <c r="C6" s="23">
        <v>4.9800000000000001E-3</v>
      </c>
      <c r="D6" s="24">
        <v>2.6800000000000001E-3</v>
      </c>
      <c r="E6" s="25">
        <f>+C6+D6</f>
        <v>7.6600000000000001E-3</v>
      </c>
      <c r="F6" s="66">
        <v>0</v>
      </c>
      <c r="G6" s="123">
        <f>IF(F6&gt;pmss*12,(pmss)*E6,(F6/12)*E6)</f>
        <v>0</v>
      </c>
    </row>
    <row r="7" spans="1:7" ht="30" customHeight="1" thickBot="1" x14ac:dyDescent="0.25">
      <c r="A7" s="32" t="s">
        <v>15</v>
      </c>
      <c r="B7" s="33" t="s">
        <v>2</v>
      </c>
      <c r="C7" s="26">
        <v>8.8000000000000005E-3</v>
      </c>
      <c r="D7" s="27">
        <v>4.7400000000000003E-3</v>
      </c>
      <c r="E7" s="28">
        <f>+C7+D7</f>
        <v>1.354E-2</v>
      </c>
      <c r="F7" s="67"/>
      <c r="G7" s="124">
        <f>IF(F6&gt;pmss*12,(pmss)*E7,(F6/12)*E7)</f>
        <v>0</v>
      </c>
    </row>
    <row r="8" spans="1:7" ht="30" customHeight="1" x14ac:dyDescent="0.2">
      <c r="A8" s="45" t="s">
        <v>17</v>
      </c>
      <c r="B8" s="39" t="s">
        <v>3</v>
      </c>
      <c r="C8" s="117"/>
      <c r="D8" s="118"/>
      <c r="E8" s="25">
        <f>(+C6+D6)+((+C6+D6)*0.25)</f>
        <v>9.5750000000000002E-3</v>
      </c>
      <c r="F8" s="67"/>
      <c r="G8" s="123">
        <f>IF(F6&gt;pmss*12,(pmss)*E8,(F6/12)*E8)</f>
        <v>0</v>
      </c>
    </row>
    <row r="9" spans="1:7" ht="30" customHeight="1" thickBot="1" x14ac:dyDescent="0.25">
      <c r="A9" s="32" t="s">
        <v>21</v>
      </c>
      <c r="B9" s="42" t="s">
        <v>3</v>
      </c>
      <c r="C9" s="119"/>
      <c r="D9" s="120"/>
      <c r="E9" s="28">
        <f>(+C7+D7)+((+C7+D7)*0.25)</f>
        <v>1.6924999999999999E-2</v>
      </c>
      <c r="F9" s="67"/>
      <c r="G9" s="124">
        <f>IF(F6&gt;pmss*12,(pmss)*E9,(F6/12)*E9)</f>
        <v>0</v>
      </c>
    </row>
    <row r="10" spans="1:7" ht="30" customHeight="1" x14ac:dyDescent="0.2">
      <c r="A10" s="45" t="s">
        <v>19</v>
      </c>
      <c r="B10" s="39" t="s">
        <v>2</v>
      </c>
      <c r="C10" s="117"/>
      <c r="D10" s="118"/>
      <c r="E10" s="25">
        <f>(+C6+D6)+((+C6+D6)*0.5)</f>
        <v>1.149E-2</v>
      </c>
      <c r="F10" s="67"/>
      <c r="G10" s="123">
        <f>IF(F6&gt;pmss*12,(pmss)*E10,(F6/12)*E10)</f>
        <v>0</v>
      </c>
    </row>
    <row r="11" spans="1:7" ht="30" customHeight="1" thickBot="1" x14ac:dyDescent="0.25">
      <c r="A11" s="32" t="s">
        <v>20</v>
      </c>
      <c r="B11" s="42" t="s">
        <v>3</v>
      </c>
      <c r="C11" s="119"/>
      <c r="D11" s="120"/>
      <c r="E11" s="29">
        <f>(+C7+D7)+((+C7+D7)*0.5)</f>
        <v>2.0310000000000002E-2</v>
      </c>
      <c r="F11" s="68"/>
      <c r="G11" s="125">
        <f>IF(F6&gt;pmss*12,(pmss)*E11,(F6/12)*E11)</f>
        <v>0</v>
      </c>
    </row>
    <row r="12" spans="1:7" ht="30" customHeight="1" x14ac:dyDescent="0.2">
      <c r="A12" s="109" t="s">
        <v>16</v>
      </c>
      <c r="B12" s="109"/>
      <c r="C12" s="109"/>
      <c r="D12" s="109"/>
      <c r="E12" s="64">
        <v>3269</v>
      </c>
      <c r="F12" s="70" t="s">
        <v>32</v>
      </c>
      <c r="G12" s="110"/>
    </row>
    <row r="13" spans="1:7" ht="30" customHeight="1" x14ac:dyDescent="0.2">
      <c r="A13" s="111"/>
      <c r="B13" s="111"/>
      <c r="C13" s="111"/>
      <c r="D13" s="111"/>
      <c r="E13" s="63">
        <v>39228</v>
      </c>
      <c r="F13" s="65" t="s">
        <v>33</v>
      </c>
      <c r="G13" s="112"/>
    </row>
    <row r="14" spans="1:7" ht="15" customHeight="1" x14ac:dyDescent="0.2"/>
    <row r="15" spans="1:7" ht="25.25" customHeight="1" x14ac:dyDescent="0.2"/>
    <row r="16" spans="1:7" ht="25.25" customHeight="1" x14ac:dyDescent="0.2"/>
    <row r="17" ht="40" customHeight="1" x14ac:dyDescent="0.2"/>
    <row r="18" ht="30" customHeight="1" x14ac:dyDescent="0.2"/>
    <row r="19" ht="30" customHeight="1" x14ac:dyDescent="0.2"/>
    <row r="20" ht="20" customHeight="1" x14ac:dyDescent="0.2"/>
    <row r="21" ht="20" customHeight="1" x14ac:dyDescent="0.2"/>
    <row r="22" ht="20" customHeight="1" x14ac:dyDescent="0.2"/>
    <row r="23" ht="20" customHeight="1" x14ac:dyDescent="0.2"/>
    <row r="24" ht="20" customHeight="1" x14ac:dyDescent="0.2"/>
    <row r="25" ht="20" customHeight="1" x14ac:dyDescent="0.2"/>
    <row r="26" ht="20" customHeight="1" x14ac:dyDescent="0.2"/>
    <row r="27" ht="20" customHeight="1" x14ac:dyDescent="0.2"/>
    <row r="28" ht="20" customHeight="1" x14ac:dyDescent="0.2"/>
    <row r="29" ht="20" customHeight="1" x14ac:dyDescent="0.2"/>
    <row r="30" ht="20" customHeight="1" x14ac:dyDescent="0.2"/>
    <row r="31" ht="15" customHeight="1" x14ac:dyDescent="0.2"/>
    <row r="32" ht="30" customHeight="1" x14ac:dyDescent="0.2"/>
    <row r="33" ht="30" customHeight="1" x14ac:dyDescent="0.2"/>
    <row r="34" ht="20" customHeight="1" x14ac:dyDescent="0.2"/>
    <row r="35" ht="20" customHeight="1" x14ac:dyDescent="0.2"/>
    <row r="36" ht="20" customHeight="1" x14ac:dyDescent="0.2"/>
    <row r="37" ht="20" customHeight="1" x14ac:dyDescent="0.2"/>
  </sheetData>
  <sheetProtection selectLockedCells="1"/>
  <mergeCells count="11">
    <mergeCell ref="A1:A3"/>
    <mergeCell ref="B1:G3"/>
    <mergeCell ref="F13:G13"/>
    <mergeCell ref="F6:F11"/>
    <mergeCell ref="G4:G5"/>
    <mergeCell ref="F12:G12"/>
    <mergeCell ref="A12:D12"/>
    <mergeCell ref="A4:B5"/>
    <mergeCell ref="C4:D4"/>
    <mergeCell ref="E4:E5"/>
    <mergeCell ref="F4:F5"/>
  </mergeCells>
  <printOptions horizontalCentered="1"/>
  <pageMargins left="0.39370078740157483" right="0.39370078740157483" top="1.5748031496062993" bottom="0.39370078740157483" header="0.31496062992125984" footer="0.31496062992125984"/>
  <pageSetup paperSize="9" scale="92" orientation="landscape" horizontalDpi="360" verticalDpi="360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3"/>
  <sheetViews>
    <sheetView workbookViewId="0"/>
  </sheetViews>
  <sheetFormatPr baseColWidth="10" defaultRowHeight="16" x14ac:dyDescent="0.2"/>
  <cols>
    <col min="1" max="1" width="30.7109375" customWidth="1"/>
    <col min="2" max="2" width="15.7109375" customWidth="1"/>
    <col min="3" max="4" width="12.7109375" customWidth="1"/>
    <col min="5" max="6" width="18.7109375" customWidth="1"/>
  </cols>
  <sheetData>
    <row r="1" spans="1:6" ht="30" customHeight="1" x14ac:dyDescent="0.2">
      <c r="B1" s="34"/>
      <c r="C1" s="34"/>
      <c r="D1" s="34"/>
      <c r="E1" s="34"/>
      <c r="F1" s="34"/>
    </row>
    <row r="2" spans="1:6" ht="30" customHeight="1" x14ac:dyDescent="0.2">
      <c r="A2" s="52"/>
      <c r="B2" s="77" t="s">
        <v>24</v>
      </c>
      <c r="C2" s="78"/>
      <c r="D2" s="78"/>
      <c r="E2" s="78"/>
      <c r="F2" s="78"/>
    </row>
    <row r="3" spans="1:6" s="20" customFormat="1" ht="30" customHeight="1" x14ac:dyDescent="0.2">
      <c r="A3" s="53"/>
      <c r="B3" s="79" t="s">
        <v>29</v>
      </c>
      <c r="C3" s="79"/>
      <c r="D3" s="79"/>
      <c r="E3" s="79"/>
      <c r="F3" s="79"/>
    </row>
    <row r="4" spans="1:6" s="20" customFormat="1" ht="30" customHeight="1" thickBot="1" x14ac:dyDescent="0.25">
      <c r="A4" s="53"/>
      <c r="B4" s="80"/>
      <c r="C4" s="81"/>
      <c r="D4" s="81"/>
      <c r="E4" s="81"/>
      <c r="F4" s="81"/>
    </row>
    <row r="5" spans="1:6" ht="40" customHeight="1" x14ac:dyDescent="0.2">
      <c r="A5" s="84" t="s">
        <v>27</v>
      </c>
      <c r="B5" s="85"/>
      <c r="C5" s="88" t="s">
        <v>6</v>
      </c>
      <c r="D5" s="89"/>
      <c r="E5" s="90" t="s">
        <v>35</v>
      </c>
      <c r="F5" s="92" t="s">
        <v>8</v>
      </c>
    </row>
    <row r="6" spans="1:6" ht="40" customHeight="1" thickBot="1" x14ac:dyDescent="0.25">
      <c r="A6" s="86"/>
      <c r="B6" s="87"/>
      <c r="C6" s="21" t="s">
        <v>0</v>
      </c>
      <c r="D6" s="22" t="s">
        <v>1</v>
      </c>
      <c r="E6" s="91"/>
      <c r="F6" s="93"/>
    </row>
    <row r="7" spans="1:6" ht="12" customHeight="1" x14ac:dyDescent="0.2">
      <c r="A7" s="46"/>
      <c r="B7" s="30"/>
      <c r="C7" s="35"/>
      <c r="D7" s="35"/>
      <c r="E7" s="47"/>
      <c r="F7" s="49"/>
    </row>
    <row r="8" spans="1:6" ht="25" customHeight="1" thickBot="1" x14ac:dyDescent="0.25">
      <c r="A8" s="82" t="s">
        <v>25</v>
      </c>
      <c r="B8" s="83"/>
      <c r="C8" s="83"/>
      <c r="D8" s="48">
        <v>10521</v>
      </c>
      <c r="E8" s="50" t="s">
        <v>26</v>
      </c>
      <c r="F8" s="51">
        <f>+D8/12</f>
        <v>876.75</v>
      </c>
    </row>
    <row r="9" spans="1:6" ht="25" customHeight="1" x14ac:dyDescent="0.2">
      <c r="A9" s="45" t="s">
        <v>18</v>
      </c>
      <c r="B9" s="31" t="s">
        <v>2</v>
      </c>
      <c r="C9" s="23">
        <v>4.9800000000000001E-3</v>
      </c>
      <c r="D9" s="24">
        <v>2.6800000000000001E-3</v>
      </c>
      <c r="E9" s="25">
        <f>+C9+D9</f>
        <v>7.6600000000000001E-3</v>
      </c>
      <c r="F9" s="36">
        <f>IF(D8&gt;pmss1,(pmss1/12)*E9,(D8/12)*E9)</f>
        <v>6.7159050000000002</v>
      </c>
    </row>
    <row r="10" spans="1:6" ht="25" customHeight="1" thickBot="1" x14ac:dyDescent="0.25">
      <c r="A10" s="32" t="s">
        <v>15</v>
      </c>
      <c r="B10" s="33" t="s">
        <v>2</v>
      </c>
      <c r="C10" s="26">
        <v>8.8000000000000005E-3</v>
      </c>
      <c r="D10" s="27">
        <v>4.7400000000000003E-3</v>
      </c>
      <c r="E10" s="28">
        <f>+C10+D10</f>
        <v>1.354E-2</v>
      </c>
      <c r="F10" s="37">
        <f>IF(D8&gt;pmss1,(pmss1/12)*E10,(D8/12)*E10)</f>
        <v>11.871195</v>
      </c>
    </row>
    <row r="11" spans="1:6" ht="25" customHeight="1" x14ac:dyDescent="0.2">
      <c r="A11" s="45" t="s">
        <v>17</v>
      </c>
      <c r="B11" s="39" t="s">
        <v>3</v>
      </c>
      <c r="C11" s="40"/>
      <c r="D11" s="41"/>
      <c r="E11" s="25">
        <f>(+C9+D9)+((+C9+D9)*0.25)</f>
        <v>9.5750000000000002E-3</v>
      </c>
      <c r="F11" s="36">
        <f>IF(D8&gt;pmss1,(pmss1/12)*E11,(D8/12)*E11)</f>
        <v>8.394881250000001</v>
      </c>
    </row>
    <row r="12" spans="1:6" ht="25" customHeight="1" thickBot="1" x14ac:dyDescent="0.25">
      <c r="A12" s="32" t="s">
        <v>21</v>
      </c>
      <c r="B12" s="42" t="s">
        <v>3</v>
      </c>
      <c r="C12" s="43"/>
      <c r="D12" s="44"/>
      <c r="E12" s="28">
        <f>(+C10+D10)+((+C10+D10)*0.25)</f>
        <v>1.6924999999999999E-2</v>
      </c>
      <c r="F12" s="37">
        <f>IF(D8&gt;pmss1,(pmss1/12)*E12,(D8/12)*E12)</f>
        <v>14.838993749999998</v>
      </c>
    </row>
    <row r="13" spans="1:6" ht="25" customHeight="1" x14ac:dyDescent="0.2">
      <c r="A13" s="45" t="s">
        <v>19</v>
      </c>
      <c r="B13" s="39" t="s">
        <v>2</v>
      </c>
      <c r="C13" s="40"/>
      <c r="D13" s="41"/>
      <c r="E13" s="25">
        <f>(+C9+D9)+((+C9+D9)*0.5)</f>
        <v>1.149E-2</v>
      </c>
      <c r="F13" s="36">
        <f>IF(D8&gt;pmss1,(pmss1/12)*E13,(D8/12)*E13)</f>
        <v>10.073857500000001</v>
      </c>
    </row>
    <row r="14" spans="1:6" ht="25" customHeight="1" thickBot="1" x14ac:dyDescent="0.25">
      <c r="A14" s="32" t="s">
        <v>20</v>
      </c>
      <c r="B14" s="42" t="s">
        <v>3</v>
      </c>
      <c r="C14" s="43"/>
      <c r="D14" s="44"/>
      <c r="E14" s="29">
        <f>(+C10+D10)+((+C10+D10)*0.5)</f>
        <v>2.0310000000000002E-2</v>
      </c>
      <c r="F14" s="38">
        <f>IF(D8&gt;pmss1,(pmss1/12)*E14,(D8/12)*E14)</f>
        <v>17.8067925</v>
      </c>
    </row>
    <row r="15" spans="1:6" ht="12" customHeight="1" x14ac:dyDescent="0.2">
      <c r="A15" s="46"/>
      <c r="B15" s="30"/>
      <c r="C15" s="35"/>
      <c r="D15" s="35"/>
      <c r="E15" s="47"/>
      <c r="F15" s="49"/>
    </row>
    <row r="16" spans="1:6" ht="25" customHeight="1" thickBot="1" x14ac:dyDescent="0.25">
      <c r="A16" s="82" t="s">
        <v>23</v>
      </c>
      <c r="B16" s="83"/>
      <c r="C16" s="83"/>
      <c r="D16" s="48">
        <v>17501</v>
      </c>
      <c r="E16" s="50" t="s">
        <v>26</v>
      </c>
      <c r="F16" s="51">
        <f>+D16/12</f>
        <v>1458.4166666666667</v>
      </c>
    </row>
    <row r="17" spans="1:6" ht="24.75" customHeight="1" x14ac:dyDescent="0.2">
      <c r="A17" s="45" t="s">
        <v>18</v>
      </c>
      <c r="B17" s="31" t="s">
        <v>2</v>
      </c>
      <c r="C17" s="23">
        <v>4.9800000000000001E-3</v>
      </c>
      <c r="D17" s="24">
        <v>2.6800000000000001E-3</v>
      </c>
      <c r="E17" s="25">
        <f>+C17+D17</f>
        <v>7.6600000000000001E-3</v>
      </c>
      <c r="F17" s="36">
        <f>IF(D16&gt;pmss1,(pmss1/12)*E17,(D16/12)*E17)</f>
        <v>11.171471666666667</v>
      </c>
    </row>
    <row r="18" spans="1:6" ht="25" customHeight="1" thickBot="1" x14ac:dyDescent="0.25">
      <c r="A18" s="32" t="s">
        <v>15</v>
      </c>
      <c r="B18" s="33" t="s">
        <v>2</v>
      </c>
      <c r="C18" s="26">
        <v>8.8000000000000005E-3</v>
      </c>
      <c r="D18" s="27">
        <v>4.7400000000000003E-3</v>
      </c>
      <c r="E18" s="28">
        <f>+C18+D18</f>
        <v>1.354E-2</v>
      </c>
      <c r="F18" s="37">
        <f>IF(D16&gt;pmss1,(pmss1/12)*E18,(D16/12)*E18)</f>
        <v>19.746961666666667</v>
      </c>
    </row>
    <row r="19" spans="1:6" ht="25" customHeight="1" x14ac:dyDescent="0.2">
      <c r="A19" s="45" t="s">
        <v>17</v>
      </c>
      <c r="B19" s="39" t="s">
        <v>3</v>
      </c>
      <c r="C19" s="40"/>
      <c r="D19" s="41"/>
      <c r="E19" s="25">
        <f>(+C17+D17)+((+C17+D17)*0.25)</f>
        <v>9.5750000000000002E-3</v>
      </c>
      <c r="F19" s="36">
        <f>IF(D16&gt;pmss1,(pmss1/12)*E19,(D16/12)*E19)</f>
        <v>13.964339583333334</v>
      </c>
    </row>
    <row r="20" spans="1:6" ht="25" customHeight="1" thickBot="1" x14ac:dyDescent="0.25">
      <c r="A20" s="32" t="s">
        <v>21</v>
      </c>
      <c r="B20" s="42" t="s">
        <v>3</v>
      </c>
      <c r="C20" s="43"/>
      <c r="D20" s="44"/>
      <c r="E20" s="28">
        <f>(+C18+D18)+((+C18+D18)*0.25)</f>
        <v>1.6924999999999999E-2</v>
      </c>
      <c r="F20" s="37">
        <f>IF(D16&gt;pmss1,(pmss1/12)*E20,(D16/12)*E20)</f>
        <v>24.683702083333333</v>
      </c>
    </row>
    <row r="21" spans="1:6" ht="25" customHeight="1" x14ac:dyDescent="0.2">
      <c r="A21" s="45" t="s">
        <v>19</v>
      </c>
      <c r="B21" s="39" t="s">
        <v>2</v>
      </c>
      <c r="C21" s="40"/>
      <c r="D21" s="41"/>
      <c r="E21" s="25">
        <f>(+C17+D17)+((+C17+D17)*0.5)</f>
        <v>1.149E-2</v>
      </c>
      <c r="F21" s="36">
        <f>IF(D16&gt;pmss1,(pmss1/12)*E21,(D16/12)*E21)</f>
        <v>16.7572075</v>
      </c>
    </row>
    <row r="22" spans="1:6" ht="25" customHeight="1" thickBot="1" x14ac:dyDescent="0.25">
      <c r="A22" s="32" t="s">
        <v>20</v>
      </c>
      <c r="B22" s="42" t="s">
        <v>3</v>
      </c>
      <c r="C22" s="43"/>
      <c r="D22" s="44"/>
      <c r="E22" s="29">
        <f>(+C18+D18)+((+C18+D18)*0.5)</f>
        <v>2.0310000000000002E-2</v>
      </c>
      <c r="F22" s="38">
        <f>IF(D16&gt;pmss1,(pmss1/12)*E22,(D16/12)*E22)</f>
        <v>29.620442500000003</v>
      </c>
    </row>
    <row r="23" spans="1:6" ht="12" customHeight="1" x14ac:dyDescent="0.2">
      <c r="A23" s="46"/>
      <c r="B23" s="30"/>
      <c r="C23" s="35"/>
      <c r="D23" s="35"/>
      <c r="E23" s="47"/>
      <c r="F23" s="49"/>
    </row>
    <row r="24" spans="1:6" ht="25" customHeight="1" thickBot="1" x14ac:dyDescent="0.25">
      <c r="A24" s="82" t="s">
        <v>23</v>
      </c>
      <c r="B24" s="83"/>
      <c r="C24" s="83"/>
      <c r="D24" s="48">
        <v>25001</v>
      </c>
      <c r="E24" s="50" t="s">
        <v>26</v>
      </c>
      <c r="F24" s="51">
        <f>+D24/12</f>
        <v>2083.4166666666665</v>
      </c>
    </row>
    <row r="25" spans="1:6" ht="24.75" customHeight="1" x14ac:dyDescent="0.2">
      <c r="A25" s="45" t="s">
        <v>18</v>
      </c>
      <c r="B25" s="31" t="s">
        <v>2</v>
      </c>
      <c r="C25" s="23">
        <v>4.9800000000000001E-3</v>
      </c>
      <c r="D25" s="24">
        <v>2.6800000000000001E-3</v>
      </c>
      <c r="E25" s="25">
        <f>+C25+D25</f>
        <v>7.6600000000000001E-3</v>
      </c>
      <c r="F25" s="36">
        <f>IF(D24&gt;pmss1,(pmss1/12)*E25,(D24/12)*E25)</f>
        <v>15.958971666666665</v>
      </c>
    </row>
    <row r="26" spans="1:6" ht="25" customHeight="1" thickBot="1" x14ac:dyDescent="0.25">
      <c r="A26" s="32" t="s">
        <v>15</v>
      </c>
      <c r="B26" s="33" t="s">
        <v>2</v>
      </c>
      <c r="C26" s="26">
        <v>8.8000000000000005E-3</v>
      </c>
      <c r="D26" s="27">
        <v>4.7400000000000003E-3</v>
      </c>
      <c r="E26" s="28">
        <f>+C26+D26</f>
        <v>1.354E-2</v>
      </c>
      <c r="F26" s="37">
        <f>IF(D24&gt;pmss1,(pmss1/12)*E26,(D24/12)*E26)</f>
        <v>28.209461666666666</v>
      </c>
    </row>
    <row r="27" spans="1:6" ht="25" customHeight="1" x14ac:dyDescent="0.2">
      <c r="A27" s="45" t="s">
        <v>17</v>
      </c>
      <c r="B27" s="39" t="s">
        <v>3</v>
      </c>
      <c r="C27" s="40"/>
      <c r="D27" s="41"/>
      <c r="E27" s="25">
        <f>(+C25+D25)+((+C25+D25)*0.25)</f>
        <v>9.5750000000000002E-3</v>
      </c>
      <c r="F27" s="36">
        <f>IF(D24&gt;pmss1,(pmss1/12)*E27,(D24/12)*E27)</f>
        <v>19.948714583333331</v>
      </c>
    </row>
    <row r="28" spans="1:6" ht="25" customHeight="1" thickBot="1" x14ac:dyDescent="0.25">
      <c r="A28" s="32" t="s">
        <v>21</v>
      </c>
      <c r="B28" s="42" t="s">
        <v>3</v>
      </c>
      <c r="C28" s="43"/>
      <c r="D28" s="44"/>
      <c r="E28" s="28">
        <f>(+C26+D26)+((+C26+D26)*0.25)</f>
        <v>1.6924999999999999E-2</v>
      </c>
      <c r="F28" s="37">
        <f>IF(D24&gt;pmss1,(pmss1/12)*E28,(D24/12)*E28)</f>
        <v>35.26182708333333</v>
      </c>
    </row>
    <row r="29" spans="1:6" ht="25" customHeight="1" x14ac:dyDescent="0.2">
      <c r="A29" s="45" t="s">
        <v>19</v>
      </c>
      <c r="B29" s="39" t="s">
        <v>2</v>
      </c>
      <c r="C29" s="40"/>
      <c r="D29" s="41"/>
      <c r="E29" s="25">
        <f>(+C25+D25)+((+C25+D25)*0.5)</f>
        <v>1.149E-2</v>
      </c>
      <c r="F29" s="36">
        <f>IF(D24&gt;pmss1,(pmss1/12)*E29,(D24/12)*E29)</f>
        <v>23.938457499999998</v>
      </c>
    </row>
    <row r="30" spans="1:6" ht="25" customHeight="1" thickBot="1" x14ac:dyDescent="0.25">
      <c r="A30" s="32" t="s">
        <v>20</v>
      </c>
      <c r="B30" s="42" t="s">
        <v>3</v>
      </c>
      <c r="C30" s="43"/>
      <c r="D30" s="44"/>
      <c r="E30" s="29">
        <f>(+C26+D26)+((+C26+D26)*0.5)</f>
        <v>2.0310000000000002E-2</v>
      </c>
      <c r="F30" s="38">
        <f>IF(D24&gt;pmss1,(pmss1/12)*E30,(D24/12)*E30)</f>
        <v>42.314192499999997</v>
      </c>
    </row>
    <row r="31" spans="1:6" ht="12" customHeight="1" x14ac:dyDescent="0.2">
      <c r="A31" s="46"/>
      <c r="B31" s="30"/>
      <c r="C31" s="35"/>
      <c r="D31" s="35"/>
      <c r="E31" s="47"/>
      <c r="F31" s="49"/>
    </row>
    <row r="32" spans="1:6" ht="25" customHeight="1" thickBot="1" x14ac:dyDescent="0.25">
      <c r="A32" s="82" t="s">
        <v>23</v>
      </c>
      <c r="B32" s="83"/>
      <c r="C32" s="83"/>
      <c r="D32" s="48">
        <v>39228</v>
      </c>
      <c r="E32" s="50" t="s">
        <v>26</v>
      </c>
      <c r="F32" s="51">
        <f>+D32/12</f>
        <v>3269</v>
      </c>
    </row>
    <row r="33" spans="1:6" ht="24.75" customHeight="1" x14ac:dyDescent="0.2">
      <c r="A33" s="45" t="s">
        <v>18</v>
      </c>
      <c r="B33" s="31" t="s">
        <v>2</v>
      </c>
      <c r="C33" s="23">
        <v>4.9800000000000001E-3</v>
      </c>
      <c r="D33" s="24">
        <v>2.6800000000000001E-3</v>
      </c>
      <c r="E33" s="25">
        <f>+C33+D33</f>
        <v>7.6600000000000001E-3</v>
      </c>
      <c r="F33" s="36">
        <f>IF(D32&gt;pmss1,(pmss1/12)*E33,(D32/12)*E33)</f>
        <v>25.04054</v>
      </c>
    </row>
    <row r="34" spans="1:6" ht="25" customHeight="1" thickBot="1" x14ac:dyDescent="0.25">
      <c r="A34" s="32" t="s">
        <v>15</v>
      </c>
      <c r="B34" s="33" t="s">
        <v>2</v>
      </c>
      <c r="C34" s="26">
        <v>8.8000000000000005E-3</v>
      </c>
      <c r="D34" s="27">
        <v>4.7400000000000003E-3</v>
      </c>
      <c r="E34" s="28">
        <f>+C34+D34</f>
        <v>1.354E-2</v>
      </c>
      <c r="F34" s="37">
        <f>IF(D32&gt;pmss1,(pmss1/12)*E34,(D32/12)*E34)</f>
        <v>44.262259999999998</v>
      </c>
    </row>
    <row r="35" spans="1:6" ht="25" customHeight="1" x14ac:dyDescent="0.2">
      <c r="A35" s="45" t="s">
        <v>17</v>
      </c>
      <c r="B35" s="39" t="s">
        <v>3</v>
      </c>
      <c r="C35" s="40"/>
      <c r="D35" s="41"/>
      <c r="E35" s="25">
        <f>(+C33+D33)+((+C33+D33)*0.25)</f>
        <v>9.5750000000000002E-3</v>
      </c>
      <c r="F35" s="36">
        <f>IF(D32&gt;pmss1,(pmss1/12)*E35,(D32/12)*E35)</f>
        <v>31.300675000000002</v>
      </c>
    </row>
    <row r="36" spans="1:6" ht="25" customHeight="1" thickBot="1" x14ac:dyDescent="0.25">
      <c r="A36" s="32" t="s">
        <v>21</v>
      </c>
      <c r="B36" s="42" t="s">
        <v>3</v>
      </c>
      <c r="C36" s="43"/>
      <c r="D36" s="44"/>
      <c r="E36" s="28">
        <f>(+C34+D34)+((+C34+D34)*0.25)</f>
        <v>1.6924999999999999E-2</v>
      </c>
      <c r="F36" s="37">
        <f>IF(D32&gt;pmss1,(pmss1/12)*E36,(D32/12)*E36)</f>
        <v>55.327824999999997</v>
      </c>
    </row>
    <row r="37" spans="1:6" ht="25" customHeight="1" x14ac:dyDescent="0.2">
      <c r="A37" s="45" t="s">
        <v>19</v>
      </c>
      <c r="B37" s="39" t="s">
        <v>2</v>
      </c>
      <c r="C37" s="40"/>
      <c r="D37" s="41"/>
      <c r="E37" s="25">
        <f>(+C33+D33)+((+C33+D33)*0.5)</f>
        <v>1.149E-2</v>
      </c>
      <c r="F37" s="36">
        <f>IF(D32&gt;pmss1,(pmss1/12)*E37,(D32/12)*E37)</f>
        <v>37.560810000000004</v>
      </c>
    </row>
    <row r="38" spans="1:6" ht="25" customHeight="1" thickBot="1" x14ac:dyDescent="0.25">
      <c r="A38" s="32" t="s">
        <v>20</v>
      </c>
      <c r="B38" s="42" t="s">
        <v>3</v>
      </c>
      <c r="C38" s="43"/>
      <c r="D38" s="44"/>
      <c r="E38" s="29">
        <f>(+C34+D34)+((+C34+D34)*0.5)</f>
        <v>2.0310000000000002E-2</v>
      </c>
      <c r="F38" s="38">
        <f>IF(D32&gt;pmss1,(pmss1/12)*E38,(D32/12)*E38)</f>
        <v>66.393390000000011</v>
      </c>
    </row>
    <row r="39" spans="1:6" ht="25" customHeight="1" x14ac:dyDescent="0.2">
      <c r="A39" s="71" t="s">
        <v>28</v>
      </c>
      <c r="B39" s="71"/>
      <c r="C39" s="71"/>
      <c r="D39" s="64">
        <v>3269</v>
      </c>
      <c r="E39" s="70" t="s">
        <v>32</v>
      </c>
      <c r="F39" s="70"/>
    </row>
    <row r="40" spans="1:6" ht="20" customHeight="1" x14ac:dyDescent="0.2">
      <c r="A40" s="34"/>
      <c r="B40" s="34"/>
      <c r="C40" s="34"/>
      <c r="D40" s="63">
        <v>39228</v>
      </c>
      <c r="E40" s="65" t="s">
        <v>33</v>
      </c>
      <c r="F40" s="65"/>
    </row>
    <row r="41" spans="1:6" ht="20" customHeight="1" x14ac:dyDescent="0.2"/>
    <row r="42" spans="1:6" ht="20" customHeight="1" x14ac:dyDescent="0.2"/>
    <row r="43" spans="1:6" ht="20" customHeight="1" x14ac:dyDescent="0.2"/>
  </sheetData>
  <sheetProtection selectLockedCells="1"/>
  <mergeCells count="14">
    <mergeCell ref="E40:F40"/>
    <mergeCell ref="A5:B6"/>
    <mergeCell ref="C5:D5"/>
    <mergeCell ref="E5:E6"/>
    <mergeCell ref="F5:F6"/>
    <mergeCell ref="B2:F2"/>
    <mergeCell ref="B3:F3"/>
    <mergeCell ref="B4:F4"/>
    <mergeCell ref="A39:C39"/>
    <mergeCell ref="E39:F39"/>
    <mergeCell ref="A8:C8"/>
    <mergeCell ref="A16:C16"/>
    <mergeCell ref="A24:C24"/>
    <mergeCell ref="A32:C32"/>
  </mergeCells>
  <printOptions horizontalCentered="1"/>
  <pageMargins left="0.39370078740157483" right="0.39370078740157483" top="0.78740157480314965" bottom="0.39370078740157483" header="0.31496062992125984" footer="0.39370078740157483"/>
  <pageSetup paperSize="9" scale="72" orientation="portrait" horizontalDpi="360" verticalDpi="360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10"/>
  <sheetViews>
    <sheetView workbookViewId="0"/>
  </sheetViews>
  <sheetFormatPr baseColWidth="10" defaultRowHeight="16" x14ac:dyDescent="0.2"/>
  <cols>
    <col min="1" max="1" width="25.7109375" customWidth="1"/>
    <col min="2" max="7" width="14.7109375" customWidth="1"/>
  </cols>
  <sheetData>
    <row r="1" spans="1:10" ht="25.25" customHeight="1" x14ac:dyDescent="0.2">
      <c r="A1" s="1"/>
      <c r="B1" s="2"/>
      <c r="C1" s="5"/>
      <c r="D1" s="6"/>
      <c r="E1" s="3"/>
      <c r="F1" s="4"/>
      <c r="G1" s="4"/>
    </row>
    <row r="2" spans="1:10" ht="15" customHeight="1" x14ac:dyDescent="0.2">
      <c r="A2" s="7"/>
      <c r="B2" s="8"/>
      <c r="C2" s="8"/>
      <c r="D2" s="8"/>
      <c r="E2" s="9"/>
      <c r="F2" s="17"/>
      <c r="G2" s="17"/>
    </row>
    <row r="3" spans="1:10" ht="30" customHeight="1" x14ac:dyDescent="0.2">
      <c r="A3" s="98" t="s">
        <v>36</v>
      </c>
      <c r="B3" s="99"/>
      <c r="C3" s="99"/>
      <c r="D3" s="99"/>
      <c r="E3" s="99"/>
      <c r="F3" s="100"/>
      <c r="G3" s="100"/>
    </row>
    <row r="4" spans="1:10" ht="30" customHeight="1" x14ac:dyDescent="0.2">
      <c r="A4" s="108" t="s">
        <v>37</v>
      </c>
      <c r="B4" s="99"/>
      <c r="C4" s="99"/>
      <c r="D4" s="99"/>
      <c r="E4" s="99"/>
      <c r="F4" s="100"/>
      <c r="G4" s="100"/>
    </row>
    <row r="5" spans="1:10" ht="30" customHeight="1" x14ac:dyDescent="0.2">
      <c r="A5" s="7"/>
      <c r="B5" s="8"/>
      <c r="C5" s="8"/>
      <c r="D5" s="8"/>
      <c r="E5" s="9"/>
      <c r="F5" s="17"/>
      <c r="G5" s="17"/>
      <c r="I5" s="19"/>
      <c r="J5" s="19"/>
    </row>
    <row r="6" spans="1:10" ht="30" customHeight="1" x14ac:dyDescent="0.2">
      <c r="A6" s="10"/>
      <c r="B6" s="103" t="s">
        <v>31</v>
      </c>
      <c r="C6" s="101" t="s">
        <v>7</v>
      </c>
      <c r="D6" s="105" t="s">
        <v>5</v>
      </c>
      <c r="E6" s="106"/>
      <c r="F6" s="106"/>
      <c r="G6" s="107"/>
      <c r="I6" s="19"/>
      <c r="J6" s="19"/>
    </row>
    <row r="7" spans="1:10" ht="30" customHeight="1" x14ac:dyDescent="0.2">
      <c r="A7" s="10"/>
      <c r="B7" s="104"/>
      <c r="C7" s="102"/>
      <c r="D7" s="18" t="s">
        <v>10</v>
      </c>
      <c r="E7" s="54" t="s">
        <v>9</v>
      </c>
      <c r="F7" s="57" t="s">
        <v>30</v>
      </c>
      <c r="G7" s="60" t="s">
        <v>4</v>
      </c>
      <c r="I7" s="19"/>
      <c r="J7" s="19"/>
    </row>
    <row r="8" spans="1:10" ht="30" customHeight="1" x14ac:dyDescent="0.2">
      <c r="A8" s="11" t="s">
        <v>2</v>
      </c>
      <c r="B8" s="12">
        <v>41</v>
      </c>
      <c r="C8" s="13">
        <f>+B8*0.9</f>
        <v>36.9</v>
      </c>
      <c r="D8" s="94" t="s">
        <v>11</v>
      </c>
      <c r="E8" s="55">
        <v>21.53</v>
      </c>
      <c r="F8" s="58">
        <v>26.43</v>
      </c>
      <c r="G8" s="61">
        <v>30.15</v>
      </c>
      <c r="I8" s="19"/>
      <c r="J8" s="19"/>
    </row>
    <row r="9" spans="1:10" ht="30" customHeight="1" x14ac:dyDescent="0.2">
      <c r="A9" s="14" t="s">
        <v>3</v>
      </c>
      <c r="B9" s="15">
        <v>76.2</v>
      </c>
      <c r="C9" s="16">
        <f>+B9*0.9</f>
        <v>68.58</v>
      </c>
      <c r="D9" s="95"/>
      <c r="E9" s="56">
        <v>42.66</v>
      </c>
      <c r="F9" s="59">
        <v>51.16</v>
      </c>
      <c r="G9" s="62">
        <v>58.29</v>
      </c>
    </row>
    <row r="10" spans="1:10" ht="30" customHeight="1" x14ac:dyDescent="0.2">
      <c r="A10" s="96" t="s">
        <v>34</v>
      </c>
      <c r="B10" s="97"/>
      <c r="C10" s="97"/>
      <c r="D10" s="97"/>
      <c r="E10" s="97"/>
      <c r="F10" s="97"/>
      <c r="G10" s="97"/>
    </row>
  </sheetData>
  <sheetProtection selectLockedCells="1"/>
  <mergeCells count="7">
    <mergeCell ref="D8:D9"/>
    <mergeCell ref="A10:G10"/>
    <mergeCell ref="A3:G3"/>
    <mergeCell ref="C6:C7"/>
    <mergeCell ref="B6:B7"/>
    <mergeCell ref="D6:G6"/>
    <mergeCell ref="A4:G4"/>
  </mergeCells>
  <printOptions horizontalCentered="1"/>
  <pageMargins left="0.39370078740157483" right="0.39370078740157483" top="2.3622047244094491" bottom="0.39370078740157483" header="0.31496062992125984" footer="0.31496062992125984"/>
  <pageSetup paperSize="9" orientation="landscape" horizontalDpi="360" verticalDpi="36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Calculette Csm</vt:lpstr>
      <vt:lpstr>Exemples Csm</vt:lpstr>
      <vt:lpstr>CsmR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BIGAUT Alain</dc:creator>
  <cp:lastModifiedBy>Utilisateur de Microsoft Office</cp:lastModifiedBy>
  <cp:lastPrinted>2017-04-01T16:45:31Z</cp:lastPrinted>
  <dcterms:created xsi:type="dcterms:W3CDTF">2014-03-04T14:30:51Z</dcterms:created>
  <dcterms:modified xsi:type="dcterms:W3CDTF">2017-04-05T14:37:54Z</dcterms:modified>
</cp:coreProperties>
</file>