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825" yWindow="4305" windowWidth="15480" windowHeight="5805" tabRatio="626" activeTab="0"/>
  </bookViews>
  <sheets>
    <sheet name="Grille 01-01-2009" sheetId="1" r:id="rId1"/>
  </sheets>
  <definedNames>
    <definedName name="_IMP1">'Grille 01-01-2009'!$E$18:$AK$95</definedName>
    <definedName name="_IMP2">'Grille 01-01-2009'!$X$17:$AK$112</definedName>
    <definedName name="_xlnm.Print_Area" localSheetId="0">'Grille 01-01-2009'!$X$16:$AK$112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<sst xmlns="http://schemas.openxmlformats.org/spreadsheetml/2006/main" count="62" uniqueCount="59">
  <si>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 </t>
  </si>
  <si>
    <t>NR</t>
  </si>
  <si>
    <t>Indice</t>
  </si>
  <si>
    <t>Echelon</t>
  </si>
  <si>
    <t>Cumulé</t>
  </si>
  <si>
    <t>Ecarts</t>
  </si>
  <si>
    <t>GF
3</t>
  </si>
  <si>
    <t>GF
4</t>
  </si>
  <si>
    <t>GF
5</t>
  </si>
  <si>
    <t>GF
6</t>
  </si>
  <si>
    <t>GF
7</t>
  </si>
  <si>
    <t>GF
8</t>
  </si>
  <si>
    <t>GF
9</t>
  </si>
  <si>
    <t>GF
10</t>
  </si>
  <si>
    <t>GF
11</t>
  </si>
  <si>
    <t>GF
12</t>
  </si>
  <si>
    <t>GF
13</t>
  </si>
  <si>
    <t>GF
14</t>
  </si>
  <si>
    <t>GF
15</t>
  </si>
  <si>
    <t>GF
16</t>
  </si>
  <si>
    <t>GF
17</t>
  </si>
  <si>
    <t>GF
18</t>
  </si>
  <si>
    <t>GF
19</t>
  </si>
  <si>
    <t>NIVEAU DE REMUNERATION</t>
  </si>
  <si>
    <t>32 heures individuelles</t>
  </si>
  <si>
    <t>32 heures collectifs</t>
  </si>
  <si>
    <t>33 ou 34 heures (ATT)</t>
  </si>
  <si>
    <t>35 heures</t>
  </si>
  <si>
    <t>bénéficiant d'une majoration résidentielle de 24,0 %</t>
  </si>
  <si>
    <t>bénéficiant d'une majoration résidentielle de 24,5 %</t>
  </si>
  <si>
    <t>bénéficiant d'une majoration résidentielle de 25,0 %</t>
  </si>
  <si>
    <t>SNB</t>
  </si>
  <si>
    <t>(4)</t>
  </si>
  <si>
    <t>(25)</t>
  </si>
  <si>
    <t>(21)</t>
  </si>
  <si>
    <t>(17)</t>
  </si>
  <si>
    <t>(13)</t>
  </si>
  <si>
    <t>(9,5)</t>
  </si>
  <si>
    <t>(6)</t>
  </si>
  <si>
    <t>Correspondance Plage - GF - NR</t>
  </si>
  <si>
    <r>
      <t xml:space="preserve">ECHELONS
</t>
    </r>
    <r>
      <rPr>
        <i/>
        <sz val="9"/>
        <color indexed="9"/>
        <rFont val="Arial"/>
        <family val="2"/>
      </rPr>
      <t>(Années)</t>
    </r>
    <r>
      <rPr>
        <b/>
        <sz val="14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Majoration</t>
    </r>
  </si>
  <si>
    <t>(30)</t>
  </si>
  <si>
    <t>(34)</t>
  </si>
  <si>
    <t>CA</t>
  </si>
  <si>
    <t>CB</t>
  </si>
  <si>
    <t>DA</t>
  </si>
  <si>
    <t>DB</t>
  </si>
  <si>
    <t>EA</t>
  </si>
  <si>
    <t>FA</t>
  </si>
  <si>
    <t>GA</t>
  </si>
  <si>
    <t>HA</t>
  </si>
  <si>
    <t>HB</t>
  </si>
  <si>
    <t>IA</t>
  </si>
  <si>
    <t>IB</t>
  </si>
  <si>
    <t>JA</t>
  </si>
  <si>
    <t>JB</t>
  </si>
  <si>
    <t>KA</t>
  </si>
  <si>
    <t>KB</t>
  </si>
  <si>
    <t>GRILLE DES SALAIRES au 01.01.2015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</si>
</sst>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0\ &quot;€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Frutiger 45"/>
      <family val="2"/>
    </font>
    <font>
      <sz val="10"/>
      <name val="Frutiger 45"/>
      <family val="2"/>
    </font>
    <font>
      <sz val="8"/>
      <name val="Frutiger 45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Frutiger 45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10"/>
      <color indexed="9"/>
      <name val="Arial"/>
      <family val="2"/>
    </font>
    <font>
      <sz val="8"/>
      <color indexed="9"/>
      <name val="Frutiger 45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color indexed="9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4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dashed">
        <color indexed="53"/>
      </top>
      <bottom/>
    </border>
    <border>
      <left/>
      <right style="medium"/>
      <top style="dashed">
        <color indexed="53"/>
      </top>
      <bottom/>
    </border>
    <border>
      <left/>
      <right/>
      <top style="dashed">
        <color indexed="52"/>
      </top>
      <bottom style="dashed">
        <color indexed="52"/>
      </bottom>
    </border>
    <border>
      <left/>
      <right style="medium"/>
      <top style="dashed">
        <color indexed="52"/>
      </top>
      <bottom style="dashed">
        <color indexed="5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dashed">
        <color indexed="53"/>
      </bottom>
    </border>
    <border>
      <left/>
      <right style="thin"/>
      <top/>
      <bottom style="dashed">
        <color indexed="53"/>
      </bottom>
    </border>
    <border>
      <left style="medium"/>
      <right/>
      <top style="dashed">
        <color indexed="53"/>
      </top>
      <bottom/>
    </border>
    <border>
      <left/>
      <right style="thin"/>
      <top style="dashed">
        <color indexed="53"/>
      </top>
      <bottom/>
    </border>
    <border>
      <left style="medium"/>
      <right/>
      <top style="dashed">
        <color indexed="52"/>
      </top>
      <bottom style="dashed">
        <color indexed="52"/>
      </bottom>
    </border>
    <border>
      <left/>
      <right style="thin"/>
      <top style="dashed">
        <color indexed="52"/>
      </top>
      <bottom style="dashed">
        <color indexed="52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ashed">
        <color indexed="52"/>
      </top>
      <bottom style="dashed">
        <color theme="9" tint="0.3999499976634979"/>
      </bottom>
    </border>
    <border>
      <left/>
      <right style="thin"/>
      <top style="dashed">
        <color indexed="52"/>
      </top>
      <bottom style="dashed">
        <color theme="9" tint="0.3999499976634979"/>
      </bottom>
    </border>
    <border>
      <left style="medium"/>
      <right/>
      <top style="dashed">
        <color indexed="52"/>
      </top>
      <bottom style="dashed">
        <color theme="9" tint="-0.24993999302387238"/>
      </bottom>
    </border>
    <border>
      <left/>
      <right style="thin"/>
      <top style="dashed">
        <color indexed="52"/>
      </top>
      <bottom style="dashed">
        <color theme="9" tint="-0.24993999302387238"/>
      </bottom>
    </border>
    <border>
      <left style="thin"/>
      <right/>
      <top style="dashed">
        <color indexed="52"/>
      </top>
      <bottom style="dashed">
        <color theme="9" tint="-0.24993999302387238"/>
      </bottom>
    </border>
    <border>
      <left/>
      <right/>
      <top style="dashed">
        <color indexed="52"/>
      </top>
      <bottom style="dashed">
        <color theme="9" tint="-0.24993999302387238"/>
      </bottom>
    </border>
    <border>
      <left/>
      <right style="medium"/>
      <top style="dashed">
        <color indexed="52"/>
      </top>
      <bottom style="dashed">
        <color theme="9" tint="-0.24993999302387238"/>
      </bottom>
    </border>
    <border>
      <left style="medium"/>
      <right/>
      <top style="dashed">
        <color theme="9" tint="-0.24993999302387238"/>
      </top>
      <bottom style="dashed">
        <color theme="9" tint="-0.24993999302387238"/>
      </bottom>
    </border>
    <border>
      <left/>
      <right style="thin"/>
      <top style="dashed">
        <color theme="9" tint="-0.24993999302387238"/>
      </top>
      <bottom style="dashed">
        <color theme="9" tint="-0.24993999302387238"/>
      </bottom>
    </border>
    <border>
      <left style="thin"/>
      <right/>
      <top style="dashed">
        <color theme="9" tint="-0.24993999302387238"/>
      </top>
      <bottom style="dashed">
        <color theme="9" tint="-0.24993999302387238"/>
      </bottom>
    </border>
    <border>
      <left/>
      <right/>
      <top style="dashed">
        <color theme="9" tint="-0.24993999302387238"/>
      </top>
      <bottom style="dashed">
        <color theme="9" tint="-0.24993999302387238"/>
      </bottom>
    </border>
    <border>
      <left/>
      <right style="thin"/>
      <top style="dashed">
        <color theme="9" tint="0.3999499976634979"/>
      </top>
      <bottom style="dashed">
        <color theme="9" tint="-0.24993999302387238"/>
      </bottom>
    </border>
    <border>
      <left/>
      <right style="dashed"/>
      <top/>
      <bottom/>
    </border>
    <border>
      <left/>
      <right style="dashed"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0" fontId="7" fillId="0" borderId="0" xfId="5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0" fontId="7" fillId="0" borderId="10" xfId="5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9" fontId="7" fillId="0" borderId="0" xfId="5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4" fontId="2" fillId="33" borderId="16" xfId="0" applyNumberFormat="1" applyFont="1" applyFill="1" applyBorder="1" applyAlignment="1" applyProtection="1">
      <alignment horizontal="right"/>
      <protection locked="0"/>
    </xf>
    <xf numFmtId="4" fontId="2" fillId="34" borderId="17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2" fillId="33" borderId="17" xfId="0" applyNumberFormat="1" applyFont="1" applyFill="1" applyBorder="1" applyAlignment="1" applyProtection="1">
      <alignment horizontal="right"/>
      <protection locked="0"/>
    </xf>
    <xf numFmtId="4" fontId="2" fillId="33" borderId="18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5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24" xfId="0" applyFont="1" applyFill="1" applyBorder="1" applyAlignment="1" applyProtection="1">
      <alignment horizontal="center" vertical="center"/>
      <protection locked="0"/>
    </xf>
    <xf numFmtId="0" fontId="22" fillId="35" borderId="24" xfId="0" applyFont="1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 quotePrefix="1">
      <alignment horizontal="center" vertical="center"/>
      <protection locked="0"/>
    </xf>
    <xf numFmtId="0" fontId="22" fillId="35" borderId="13" xfId="0" applyFont="1" applyFill="1" applyBorder="1" applyAlignment="1" applyProtection="1" quotePrefix="1">
      <alignment horizontal="center" vertical="center"/>
      <protection locked="0"/>
    </xf>
    <xf numFmtId="165" fontId="3" fillId="35" borderId="0" xfId="50" applyNumberFormat="1" applyFont="1" applyFill="1" applyBorder="1" applyAlignment="1" applyProtection="1">
      <alignment horizontal="center" vertical="center"/>
      <protection locked="0"/>
    </xf>
    <xf numFmtId="165" fontId="3" fillId="35" borderId="13" xfId="50" applyNumberFormat="1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164" fontId="2" fillId="33" borderId="28" xfId="0" applyNumberFormat="1" applyFont="1" applyFill="1" applyBorder="1" applyAlignment="1" applyProtection="1">
      <alignment horizontal="right"/>
      <protection locked="0"/>
    </xf>
    <xf numFmtId="10" fontId="17" fillId="0" borderId="15" xfId="50" applyNumberFormat="1" applyFont="1" applyFill="1" applyBorder="1" applyAlignment="1" applyProtection="1">
      <alignment horizontal="center"/>
      <protection locked="0"/>
    </xf>
    <xf numFmtId="165" fontId="17" fillId="0" borderId="28" xfId="50" applyNumberFormat="1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164" fontId="2" fillId="34" borderId="30" xfId="0" applyNumberFormat="1" applyFont="1" applyFill="1" applyBorder="1" applyAlignment="1" applyProtection="1">
      <alignment horizontal="right"/>
      <protection locked="0"/>
    </xf>
    <xf numFmtId="10" fontId="17" fillId="0" borderId="17" xfId="50" applyNumberFormat="1" applyFont="1" applyFill="1" applyBorder="1" applyAlignment="1" applyProtection="1">
      <alignment/>
      <protection locked="0"/>
    </xf>
    <xf numFmtId="165" fontId="17" fillId="0" borderId="30" xfId="5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164" fontId="2" fillId="33" borderId="30" xfId="0" applyNumberFormat="1" applyFont="1" applyFill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65" fontId="17" fillId="0" borderId="0" xfId="50" applyNumberFormat="1" applyFont="1" applyBorder="1" applyAlignment="1" applyProtection="1">
      <alignment horizontal="center"/>
      <protection locked="0"/>
    </xf>
    <xf numFmtId="165" fontId="17" fillId="0" borderId="0" xfId="50" applyNumberFormat="1" applyFont="1" applyBorder="1" applyAlignment="1" applyProtection="1">
      <alignment/>
      <protection locked="0"/>
    </xf>
    <xf numFmtId="165" fontId="17" fillId="0" borderId="13" xfId="5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65" fontId="17" fillId="0" borderId="32" xfId="50" applyNumberFormat="1" applyFont="1" applyBorder="1" applyAlignment="1" applyProtection="1">
      <alignment horizontal="center"/>
      <protection locked="0"/>
    </xf>
    <xf numFmtId="165" fontId="17" fillId="0" borderId="32" xfId="50" applyNumberFormat="1" applyFont="1" applyBorder="1" applyAlignment="1" applyProtection="1">
      <alignment/>
      <protection locked="0"/>
    </xf>
    <xf numFmtId="165" fontId="17" fillId="0" borderId="33" xfId="5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2" fontId="20" fillId="0" borderId="0" xfId="0" applyNumberFormat="1" applyFont="1" applyAlignment="1">
      <alignment/>
    </xf>
    <xf numFmtId="10" fontId="17" fillId="0" borderId="34" xfId="50" applyNumberFormat="1" applyFont="1" applyFill="1" applyBorder="1" applyAlignment="1" applyProtection="1">
      <alignment/>
      <protection locked="0"/>
    </xf>
    <xf numFmtId="165" fontId="17" fillId="0" borderId="35" xfId="50" applyNumberFormat="1" applyFont="1" applyFill="1" applyBorder="1" applyAlignment="1" applyProtection="1">
      <alignment/>
      <protection locked="0"/>
    </xf>
    <xf numFmtId="0" fontId="4" fillId="33" borderId="36" xfId="0" applyFont="1" applyFill="1" applyBorder="1" applyAlignment="1" applyProtection="1">
      <alignment horizontal="center"/>
      <protection locked="0"/>
    </xf>
    <xf numFmtId="164" fontId="2" fillId="33" borderId="37" xfId="0" applyNumberFormat="1" applyFont="1" applyFill="1" applyBorder="1" applyAlignment="1" applyProtection="1">
      <alignment horizontal="right"/>
      <protection locked="0"/>
    </xf>
    <xf numFmtId="4" fontId="2" fillId="33" borderId="38" xfId="0" applyNumberFormat="1" applyFont="1" applyFill="1" applyBorder="1" applyAlignment="1" applyProtection="1">
      <alignment horizontal="right"/>
      <protection locked="0"/>
    </xf>
    <xf numFmtId="4" fontId="2" fillId="33" borderId="39" xfId="0" applyNumberFormat="1" applyFont="1" applyFill="1" applyBorder="1" applyAlignment="1" applyProtection="1">
      <alignment horizontal="right"/>
      <protection locked="0"/>
    </xf>
    <xf numFmtId="4" fontId="2" fillId="33" borderId="40" xfId="0" applyNumberFormat="1" applyFont="1" applyFill="1" applyBorder="1" applyAlignment="1" applyProtection="1">
      <alignment horizontal="right"/>
      <protection locked="0"/>
    </xf>
    <xf numFmtId="0" fontId="4" fillId="37" borderId="41" xfId="0" applyFont="1" applyFill="1" applyBorder="1" applyAlignment="1" applyProtection="1">
      <alignment horizontal="center"/>
      <protection locked="0"/>
    </xf>
    <xf numFmtId="164" fontId="2" fillId="37" borderId="42" xfId="0" applyNumberFormat="1" applyFont="1" applyFill="1" applyBorder="1" applyAlignment="1" applyProtection="1">
      <alignment horizontal="right"/>
      <protection locked="0"/>
    </xf>
    <xf numFmtId="4" fontId="2" fillId="37" borderId="43" xfId="0" applyNumberFormat="1" applyFont="1" applyFill="1" applyBorder="1" applyAlignment="1" applyProtection="1">
      <alignment horizontal="right"/>
      <protection locked="0"/>
    </xf>
    <xf numFmtId="4" fontId="2" fillId="37" borderId="44" xfId="0" applyNumberFormat="1" applyFont="1" applyFill="1" applyBorder="1" applyAlignment="1" applyProtection="1">
      <alignment horizontal="right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164" fontId="2" fillId="33" borderId="42" xfId="0" applyNumberFormat="1" applyFont="1" applyFill="1" applyBorder="1" applyAlignment="1" applyProtection="1">
      <alignment horizontal="right"/>
      <protection locked="0"/>
    </xf>
    <xf numFmtId="4" fontId="2" fillId="33" borderId="43" xfId="0" applyNumberFormat="1" applyFont="1" applyFill="1" applyBorder="1" applyAlignment="1" applyProtection="1">
      <alignment horizontal="right"/>
      <protection locked="0"/>
    </xf>
    <xf numFmtId="4" fontId="2" fillId="33" borderId="44" xfId="0" applyNumberFormat="1" applyFont="1" applyFill="1" applyBorder="1" applyAlignment="1" applyProtection="1">
      <alignment horizontal="right"/>
      <protection locked="0"/>
    </xf>
    <xf numFmtId="10" fontId="17" fillId="0" borderId="41" xfId="50" applyNumberFormat="1" applyFont="1" applyFill="1" applyBorder="1" applyAlignment="1" applyProtection="1">
      <alignment/>
      <protection locked="0"/>
    </xf>
    <xf numFmtId="165" fontId="17" fillId="0" borderId="45" xfId="50" applyNumberFormat="1" applyFont="1" applyFill="1" applyBorder="1" applyAlignment="1" applyProtection="1">
      <alignment/>
      <protection locked="0"/>
    </xf>
    <xf numFmtId="165" fontId="17" fillId="0" borderId="42" xfId="50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0" fontId="12" fillId="38" borderId="4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2" fillId="39" borderId="48" xfId="0" applyFont="1" applyFill="1" applyBorder="1" applyAlignment="1">
      <alignment horizontal="center" vertical="center" wrapText="1"/>
    </xf>
    <xf numFmtId="0" fontId="12" fillId="39" borderId="49" xfId="0" applyFont="1" applyFill="1" applyBorder="1" applyAlignment="1">
      <alignment horizontal="center" vertical="center"/>
    </xf>
    <xf numFmtId="0" fontId="12" fillId="39" borderId="50" xfId="0" applyFont="1" applyFill="1" applyBorder="1" applyAlignment="1">
      <alignment horizontal="center" vertical="center"/>
    </xf>
    <xf numFmtId="0" fontId="12" fillId="39" borderId="51" xfId="0" applyFont="1" applyFill="1" applyBorder="1" applyAlignment="1">
      <alignment horizontal="center" vertical="center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38" borderId="55" xfId="0" applyFont="1" applyFill="1" applyBorder="1" applyAlignment="1">
      <alignment horizontal="center" vertical="center" wrapText="1"/>
    </xf>
    <xf numFmtId="0" fontId="12" fillId="38" borderId="56" xfId="0" applyFont="1" applyFill="1" applyBorder="1" applyAlignment="1">
      <alignment horizontal="center" vertical="center" wrapText="1"/>
    </xf>
    <xf numFmtId="0" fontId="12" fillId="38" borderId="57" xfId="0" applyFont="1" applyFill="1" applyBorder="1" applyAlignment="1">
      <alignment horizontal="center" vertical="center" wrapText="1"/>
    </xf>
    <xf numFmtId="0" fontId="12" fillId="39" borderId="58" xfId="0" applyFont="1" applyFill="1" applyBorder="1" applyAlignment="1">
      <alignment horizontal="center" vertical="center" wrapText="1"/>
    </xf>
    <xf numFmtId="0" fontId="12" fillId="39" borderId="24" xfId="0" applyFont="1" applyFill="1" applyBorder="1" applyAlignment="1">
      <alignment horizontal="center" vertical="center"/>
    </xf>
    <xf numFmtId="0" fontId="12" fillId="39" borderId="59" xfId="0" applyFont="1" applyFill="1" applyBorder="1" applyAlignment="1">
      <alignment horizontal="center" vertical="center"/>
    </xf>
    <xf numFmtId="0" fontId="12" fillId="39" borderId="60" xfId="0" applyFont="1" applyFill="1" applyBorder="1" applyAlignment="1">
      <alignment horizontal="center" vertical="center" wrapText="1"/>
    </xf>
    <xf numFmtId="0" fontId="12" fillId="39" borderId="61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38" borderId="58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40" borderId="60" xfId="0" applyFont="1" applyFill="1" applyBorder="1" applyAlignment="1">
      <alignment horizontal="center" vertical="center" wrapText="1"/>
    </xf>
    <xf numFmtId="0" fontId="12" fillId="40" borderId="61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48" xfId="0" applyFont="1" applyFill="1" applyBorder="1" applyAlignment="1">
      <alignment horizontal="center" vertical="center" wrapText="1"/>
    </xf>
    <xf numFmtId="0" fontId="12" fillId="40" borderId="49" xfId="0" applyFont="1" applyFill="1" applyBorder="1" applyAlignment="1">
      <alignment horizontal="center" vertical="center"/>
    </xf>
    <xf numFmtId="0" fontId="12" fillId="40" borderId="50" xfId="0" applyFont="1" applyFill="1" applyBorder="1" applyAlignment="1">
      <alignment horizontal="center" vertical="center"/>
    </xf>
    <xf numFmtId="0" fontId="12" fillId="40" borderId="51" xfId="0" applyFont="1" applyFill="1" applyBorder="1" applyAlignment="1">
      <alignment horizontal="center" vertical="center"/>
    </xf>
    <xf numFmtId="0" fontId="12" fillId="40" borderId="58" xfId="0" applyFont="1" applyFill="1" applyBorder="1" applyAlignment="1">
      <alignment horizontal="center" vertical="center" wrapText="1"/>
    </xf>
    <xf numFmtId="0" fontId="12" fillId="40" borderId="24" xfId="0" applyFont="1" applyFill="1" applyBorder="1" applyAlignment="1">
      <alignment horizontal="center" vertical="center"/>
    </xf>
    <xf numFmtId="0" fontId="12" fillId="40" borderId="59" xfId="0" applyFont="1" applyFill="1" applyBorder="1" applyAlignment="1">
      <alignment horizontal="center" vertical="center"/>
    </xf>
    <xf numFmtId="0" fontId="15" fillId="41" borderId="22" xfId="0" applyFont="1" applyFill="1" applyBorder="1" applyAlignment="1" applyProtection="1">
      <alignment horizontal="center" vertical="center" textRotation="90"/>
      <protection locked="0"/>
    </xf>
    <xf numFmtId="0" fontId="15" fillId="41" borderId="62" xfId="0" applyFont="1" applyFill="1" applyBorder="1" applyAlignment="1" applyProtection="1">
      <alignment horizontal="center" vertical="center" textRotation="90"/>
      <protection locked="0"/>
    </xf>
    <xf numFmtId="0" fontId="12" fillId="38" borderId="60" xfId="0" applyFont="1" applyFill="1" applyBorder="1" applyAlignment="1">
      <alignment horizontal="center" vertical="center" wrapText="1"/>
    </xf>
    <xf numFmtId="0" fontId="12" fillId="38" borderId="61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48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/>
    </xf>
    <xf numFmtId="0" fontId="12" fillId="38" borderId="50" xfId="0" applyFont="1" applyFill="1" applyBorder="1" applyAlignment="1">
      <alignment horizontal="center" vertical="center"/>
    </xf>
    <xf numFmtId="0" fontId="12" fillId="38" borderId="51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14" fillId="35" borderId="64" xfId="0" applyFont="1" applyFill="1" applyBorder="1" applyAlignment="1" applyProtection="1">
      <alignment horizontal="center" vertical="center" wrapText="1"/>
      <protection locked="0"/>
    </xf>
    <xf numFmtId="0" fontId="14" fillId="35" borderId="64" xfId="0" applyFont="1" applyFill="1" applyBorder="1" applyAlignment="1" applyProtection="1">
      <alignment horizontal="center" vertical="center"/>
      <protection locked="0"/>
    </xf>
    <xf numFmtId="0" fontId="14" fillId="35" borderId="65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 horizontal="center" vertical="center"/>
      <protection locked="0"/>
    </xf>
    <xf numFmtId="0" fontId="10" fillId="36" borderId="58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32</xdr:row>
      <xdr:rowOff>76200</xdr:rowOff>
    </xdr:from>
    <xdr:to>
      <xdr:col>7</xdr:col>
      <xdr:colOff>9525</xdr:colOff>
      <xdr:row>34</xdr:row>
      <xdr:rowOff>142875</xdr:rowOff>
    </xdr:to>
    <xdr:sp>
      <xdr:nvSpPr>
        <xdr:cNvPr id="1" name="AutoShape 12"/>
        <xdr:cNvSpPr>
          <a:spLocks/>
        </xdr:cNvSpPr>
      </xdr:nvSpPr>
      <xdr:spPr>
        <a:xfrm>
          <a:off x="352425" y="6200775"/>
          <a:ext cx="685800" cy="4095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I</a:t>
          </a:r>
        </a:p>
      </xdr:txBody>
    </xdr:sp>
    <xdr:clientData/>
  </xdr:twoCellAnchor>
  <xdr:twoCellAnchor>
    <xdr:from>
      <xdr:col>6</xdr:col>
      <xdr:colOff>38100</xdr:colOff>
      <xdr:row>36</xdr:row>
      <xdr:rowOff>38100</xdr:rowOff>
    </xdr:from>
    <xdr:to>
      <xdr:col>9</xdr:col>
      <xdr:colOff>0</xdr:colOff>
      <xdr:row>38</xdr:row>
      <xdr:rowOff>85725</xdr:rowOff>
    </xdr:to>
    <xdr:sp>
      <xdr:nvSpPr>
        <xdr:cNvPr id="2" name="AutoShape 13"/>
        <xdr:cNvSpPr>
          <a:spLocks/>
        </xdr:cNvSpPr>
      </xdr:nvSpPr>
      <xdr:spPr>
        <a:xfrm>
          <a:off x="714375" y="6848475"/>
          <a:ext cx="1019175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H</a:t>
          </a:r>
        </a:p>
      </xdr:txBody>
    </xdr:sp>
    <xdr:clientData/>
  </xdr:twoCellAnchor>
  <xdr:twoCellAnchor>
    <xdr:from>
      <xdr:col>9</xdr:col>
      <xdr:colOff>38100</xdr:colOff>
      <xdr:row>44</xdr:row>
      <xdr:rowOff>28575</xdr:rowOff>
    </xdr:from>
    <xdr:to>
      <xdr:col>12</xdr:col>
      <xdr:colOff>0</xdr:colOff>
      <xdr:row>46</xdr:row>
      <xdr:rowOff>95250</xdr:rowOff>
    </xdr:to>
    <xdr:sp>
      <xdr:nvSpPr>
        <xdr:cNvPr id="3" name="AutoShape 14"/>
        <xdr:cNvSpPr>
          <a:spLocks/>
        </xdr:cNvSpPr>
      </xdr:nvSpPr>
      <xdr:spPr>
        <a:xfrm>
          <a:off x="1771650" y="8210550"/>
          <a:ext cx="1019175" cy="4095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G</a:t>
          </a:r>
        </a:p>
      </xdr:txBody>
    </xdr:sp>
    <xdr:clientData/>
  </xdr:twoCellAnchor>
  <xdr:twoCellAnchor>
    <xdr:from>
      <xdr:col>11</xdr:col>
      <xdr:colOff>28575</xdr:colOff>
      <xdr:row>51</xdr:row>
      <xdr:rowOff>0</xdr:rowOff>
    </xdr:from>
    <xdr:to>
      <xdr:col>14</xdr:col>
      <xdr:colOff>0</xdr:colOff>
      <xdr:row>53</xdr:row>
      <xdr:rowOff>38100</xdr:rowOff>
    </xdr:to>
    <xdr:sp>
      <xdr:nvSpPr>
        <xdr:cNvPr id="4" name="AutoShape 15"/>
        <xdr:cNvSpPr>
          <a:spLocks/>
        </xdr:cNvSpPr>
      </xdr:nvSpPr>
      <xdr:spPr>
        <a:xfrm>
          <a:off x="2466975" y="9382125"/>
          <a:ext cx="1028700" cy="3810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F</a:t>
          </a:r>
        </a:p>
      </xdr:txBody>
    </xdr:sp>
    <xdr:clientData/>
  </xdr:twoCellAnchor>
  <xdr:twoCellAnchor>
    <xdr:from>
      <xdr:col>12</xdr:col>
      <xdr:colOff>9525</xdr:colOff>
      <xdr:row>62</xdr:row>
      <xdr:rowOff>95250</xdr:rowOff>
    </xdr:from>
    <xdr:to>
      <xdr:col>14</xdr:col>
      <xdr:colOff>352425</xdr:colOff>
      <xdr:row>64</xdr:row>
      <xdr:rowOff>123825</xdr:rowOff>
    </xdr:to>
    <xdr:sp>
      <xdr:nvSpPr>
        <xdr:cNvPr id="5" name="AutoShape 16"/>
        <xdr:cNvSpPr>
          <a:spLocks/>
        </xdr:cNvSpPr>
      </xdr:nvSpPr>
      <xdr:spPr>
        <a:xfrm>
          <a:off x="2800350" y="11363325"/>
          <a:ext cx="1047750" cy="3714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E</a:t>
          </a:r>
        </a:p>
      </xdr:txBody>
    </xdr:sp>
    <xdr:clientData/>
  </xdr:twoCellAnchor>
  <xdr:twoCellAnchor>
    <xdr:from>
      <xdr:col>13</xdr:col>
      <xdr:colOff>28575</xdr:colOff>
      <xdr:row>66</xdr:row>
      <xdr:rowOff>47625</xdr:rowOff>
    </xdr:from>
    <xdr:to>
      <xdr:col>16</xdr:col>
      <xdr:colOff>0</xdr:colOff>
      <xdr:row>68</xdr:row>
      <xdr:rowOff>85725</xdr:rowOff>
    </xdr:to>
    <xdr:sp>
      <xdr:nvSpPr>
        <xdr:cNvPr id="6" name="AutoShape 17"/>
        <xdr:cNvSpPr>
          <a:spLocks/>
        </xdr:cNvSpPr>
      </xdr:nvSpPr>
      <xdr:spPr>
        <a:xfrm>
          <a:off x="3171825" y="12001500"/>
          <a:ext cx="1028700" cy="3810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D</a:t>
          </a:r>
        </a:p>
      </xdr:txBody>
    </xdr:sp>
    <xdr:clientData/>
  </xdr:twoCellAnchor>
  <xdr:twoCellAnchor>
    <xdr:from>
      <xdr:col>15</xdr:col>
      <xdr:colOff>28575</xdr:colOff>
      <xdr:row>71</xdr:row>
      <xdr:rowOff>114300</xdr:rowOff>
    </xdr:from>
    <xdr:to>
      <xdr:col>18</xdr:col>
      <xdr:colOff>0</xdr:colOff>
      <xdr:row>73</xdr:row>
      <xdr:rowOff>152400</xdr:rowOff>
    </xdr:to>
    <xdr:sp>
      <xdr:nvSpPr>
        <xdr:cNvPr id="7" name="AutoShape 18"/>
        <xdr:cNvSpPr>
          <a:spLocks/>
        </xdr:cNvSpPr>
      </xdr:nvSpPr>
      <xdr:spPr>
        <a:xfrm>
          <a:off x="3876675" y="12925425"/>
          <a:ext cx="1028700" cy="3810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C</a:t>
          </a:r>
        </a:p>
      </xdr:txBody>
    </xdr:sp>
    <xdr:clientData/>
  </xdr:twoCellAnchor>
  <xdr:twoCellAnchor>
    <xdr:from>
      <xdr:col>17</xdr:col>
      <xdr:colOff>28575</xdr:colOff>
      <xdr:row>76</xdr:row>
      <xdr:rowOff>76200</xdr:rowOff>
    </xdr:from>
    <xdr:to>
      <xdr:col>20</xdr:col>
      <xdr:colOff>0</xdr:colOff>
      <xdr:row>78</xdr:row>
      <xdr:rowOff>114300</xdr:rowOff>
    </xdr:to>
    <xdr:sp>
      <xdr:nvSpPr>
        <xdr:cNvPr id="8" name="AutoShape 19"/>
        <xdr:cNvSpPr>
          <a:spLocks/>
        </xdr:cNvSpPr>
      </xdr:nvSpPr>
      <xdr:spPr>
        <a:xfrm>
          <a:off x="4581525" y="13744575"/>
          <a:ext cx="1028700" cy="3810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B</a:t>
          </a:r>
        </a:p>
      </xdr:txBody>
    </xdr:sp>
    <xdr:clientData/>
  </xdr:twoCellAnchor>
  <xdr:twoCellAnchor>
    <xdr:from>
      <xdr:col>19</xdr:col>
      <xdr:colOff>28575</xdr:colOff>
      <xdr:row>90</xdr:row>
      <xdr:rowOff>114300</xdr:rowOff>
    </xdr:from>
    <xdr:to>
      <xdr:col>22</xdr:col>
      <xdr:colOff>0</xdr:colOff>
      <xdr:row>92</xdr:row>
      <xdr:rowOff>133350</xdr:rowOff>
    </xdr:to>
    <xdr:sp>
      <xdr:nvSpPr>
        <xdr:cNvPr id="9" name="AutoShape 20"/>
        <xdr:cNvSpPr>
          <a:spLocks/>
        </xdr:cNvSpPr>
      </xdr:nvSpPr>
      <xdr:spPr>
        <a:xfrm>
          <a:off x="5286375" y="16182975"/>
          <a:ext cx="1028700" cy="3619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A</a:t>
          </a:r>
        </a:p>
      </xdr:txBody>
    </xdr:sp>
    <xdr:clientData/>
  </xdr:twoCellAnchor>
  <xdr:twoCellAnchor>
    <xdr:from>
      <xdr:col>31</xdr:col>
      <xdr:colOff>295275</xdr:colOff>
      <xdr:row>23</xdr:row>
      <xdr:rowOff>47625</xdr:rowOff>
    </xdr:from>
    <xdr:to>
      <xdr:col>32</xdr:col>
      <xdr:colOff>190500</xdr:colOff>
      <xdr:row>23</xdr:row>
      <xdr:rowOff>333375</xdr:rowOff>
    </xdr:to>
    <xdr:sp>
      <xdr:nvSpPr>
        <xdr:cNvPr id="10" name="AutoShape 24"/>
        <xdr:cNvSpPr>
          <a:spLocks/>
        </xdr:cNvSpPr>
      </xdr:nvSpPr>
      <xdr:spPr>
        <a:xfrm>
          <a:off x="12925425" y="4162425"/>
          <a:ext cx="723900" cy="2857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78</xdr:row>
      <xdr:rowOff>28575</xdr:rowOff>
    </xdr:from>
    <xdr:to>
      <xdr:col>23</xdr:col>
      <xdr:colOff>409575</xdr:colOff>
      <xdr:row>81</xdr:row>
      <xdr:rowOff>66675</xdr:rowOff>
    </xdr:to>
    <xdr:sp>
      <xdr:nvSpPr>
        <xdr:cNvPr id="11" name="AutoShape 25"/>
        <xdr:cNvSpPr>
          <a:spLocks/>
        </xdr:cNvSpPr>
      </xdr:nvSpPr>
      <xdr:spPr>
        <a:xfrm rot="5400000">
          <a:off x="7067550" y="14039850"/>
          <a:ext cx="285750" cy="552450"/>
        </a:xfrm>
        <a:prstGeom prst="notchedRightArrow">
          <a:avLst>
            <a:gd name="adj" fmla="val 24708"/>
          </a:avLst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523875</xdr:colOff>
      <xdr:row>23</xdr:row>
      <xdr:rowOff>47625</xdr:rowOff>
    </xdr:from>
    <xdr:to>
      <xdr:col>29</xdr:col>
      <xdr:colOff>419100</xdr:colOff>
      <xdr:row>23</xdr:row>
      <xdr:rowOff>333375</xdr:rowOff>
    </xdr:to>
    <xdr:sp>
      <xdr:nvSpPr>
        <xdr:cNvPr id="12" name="AutoShape 26"/>
        <xdr:cNvSpPr>
          <a:spLocks/>
        </xdr:cNvSpPr>
      </xdr:nvSpPr>
      <xdr:spPr>
        <a:xfrm rot="10800000">
          <a:off x="10668000" y="4162425"/>
          <a:ext cx="723900" cy="2857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58</xdr:row>
      <xdr:rowOff>76200</xdr:rowOff>
    </xdr:from>
    <xdr:to>
      <xdr:col>23</xdr:col>
      <xdr:colOff>390525</xdr:colOff>
      <xdr:row>61</xdr:row>
      <xdr:rowOff>114300</xdr:rowOff>
    </xdr:to>
    <xdr:sp>
      <xdr:nvSpPr>
        <xdr:cNvPr id="13" name="AutoShape 27"/>
        <xdr:cNvSpPr>
          <a:spLocks/>
        </xdr:cNvSpPr>
      </xdr:nvSpPr>
      <xdr:spPr>
        <a:xfrm rot="16240253">
          <a:off x="7048500" y="10658475"/>
          <a:ext cx="285750" cy="552450"/>
        </a:xfrm>
        <a:prstGeom prst="notchedRightArrow">
          <a:avLst>
            <a:gd name="adj" fmla="val 24708"/>
          </a:avLst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50</xdr:row>
      <xdr:rowOff>57150</xdr:rowOff>
    </xdr:from>
    <xdr:to>
      <xdr:col>8</xdr:col>
      <xdr:colOff>171450</xdr:colOff>
      <xdr:row>53</xdr:row>
      <xdr:rowOff>38100</xdr:rowOff>
    </xdr:to>
    <xdr:sp>
      <xdr:nvSpPr>
        <xdr:cNvPr id="14" name="Rectangle à coins arrondis 18"/>
        <xdr:cNvSpPr>
          <a:spLocks/>
        </xdr:cNvSpPr>
      </xdr:nvSpPr>
      <xdr:spPr>
        <a:xfrm>
          <a:off x="466725" y="9267825"/>
          <a:ext cx="1085850" cy="4953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EXECUTION</a:t>
          </a:r>
        </a:p>
      </xdr:txBody>
    </xdr:sp>
    <xdr:clientData/>
  </xdr:twoCellAnchor>
  <xdr:twoCellAnchor>
    <xdr:from>
      <xdr:col>9</xdr:col>
      <xdr:colOff>333375</xdr:colOff>
      <xdr:row>67</xdr:row>
      <xdr:rowOff>0</xdr:rowOff>
    </xdr:from>
    <xdr:to>
      <xdr:col>12</xdr:col>
      <xdr:colOff>342900</xdr:colOff>
      <xdr:row>70</xdr:row>
      <xdr:rowOff>0</xdr:rowOff>
    </xdr:to>
    <xdr:sp>
      <xdr:nvSpPr>
        <xdr:cNvPr id="15" name="Rectangle à coins arrondis 19"/>
        <xdr:cNvSpPr>
          <a:spLocks/>
        </xdr:cNvSpPr>
      </xdr:nvSpPr>
      <xdr:spPr>
        <a:xfrm>
          <a:off x="2066925" y="12125325"/>
          <a:ext cx="1066800" cy="5143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MAITRISE</a:t>
          </a:r>
        </a:p>
      </xdr:txBody>
    </xdr:sp>
    <xdr:clientData/>
  </xdr:twoCellAnchor>
  <xdr:twoCellAnchor>
    <xdr:from>
      <xdr:col>16</xdr:col>
      <xdr:colOff>66675</xdr:colOff>
      <xdr:row>86</xdr:row>
      <xdr:rowOff>142875</xdr:rowOff>
    </xdr:from>
    <xdr:to>
      <xdr:col>18</xdr:col>
      <xdr:colOff>342900</xdr:colOff>
      <xdr:row>89</xdr:row>
      <xdr:rowOff>123825</xdr:rowOff>
    </xdr:to>
    <xdr:sp>
      <xdr:nvSpPr>
        <xdr:cNvPr id="16" name="Rectangle à coins arrondis 20"/>
        <xdr:cNvSpPr>
          <a:spLocks/>
        </xdr:cNvSpPr>
      </xdr:nvSpPr>
      <xdr:spPr>
        <a:xfrm>
          <a:off x="4267200" y="15525750"/>
          <a:ext cx="981075" cy="4953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CADRE</a:t>
          </a:r>
        </a:p>
      </xdr:txBody>
    </xdr:sp>
    <xdr:clientData/>
  </xdr:twoCellAnchor>
  <xdr:twoCellAnchor>
    <xdr:from>
      <xdr:col>26</xdr:col>
      <xdr:colOff>381000</xdr:colOff>
      <xdr:row>6</xdr:row>
      <xdr:rowOff>9525</xdr:rowOff>
    </xdr:from>
    <xdr:to>
      <xdr:col>29</xdr:col>
      <xdr:colOff>323850</xdr:colOff>
      <xdr:row>13</xdr:row>
      <xdr:rowOff>19050</xdr:rowOff>
    </xdr:to>
    <xdr:grpSp>
      <xdr:nvGrpSpPr>
        <xdr:cNvPr id="17" name="Group 357"/>
        <xdr:cNvGrpSpPr>
          <a:grpSpLocks/>
        </xdr:cNvGrpSpPr>
      </xdr:nvGrpSpPr>
      <xdr:grpSpPr>
        <a:xfrm>
          <a:off x="8867775" y="981075"/>
          <a:ext cx="2428875" cy="1143000"/>
          <a:chOff x="621" y="193"/>
          <a:chExt cx="214" cy="110"/>
        </a:xfrm>
        <a:solidFill>
          <a:srgbClr val="FFFFFF"/>
        </a:solidFill>
      </xdr:grpSpPr>
      <xdr:grpSp>
        <xdr:nvGrpSpPr>
          <xdr:cNvPr id="18" name="Group 347"/>
          <xdr:cNvGrpSpPr>
            <a:grpSpLocks/>
          </xdr:cNvGrpSpPr>
        </xdr:nvGrpSpPr>
        <xdr:grpSpPr>
          <a:xfrm>
            <a:off x="640" y="217"/>
            <a:ext cx="195" cy="86"/>
            <a:chOff x="640" y="149"/>
            <a:chExt cx="195" cy="86"/>
          </a:xfrm>
          <a:solidFill>
            <a:srgbClr val="FFFFFF"/>
          </a:solidFill>
        </xdr:grpSpPr>
        <xdr:sp fLocksText="0">
          <xdr:nvSpPr>
            <xdr:cNvPr id="19" name="ZoneTexte 21"/>
            <xdr:cNvSpPr txBox="1">
              <a:spLocks noChangeArrowheads="1"/>
            </xdr:cNvSpPr>
          </xdr:nvSpPr>
          <xdr:spPr>
            <a:xfrm>
              <a:off x="640" y="149"/>
              <a:ext cx="151" cy="86"/>
            </a:xfrm>
            <a:prstGeom prst="rect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 Box 280"/>
          <xdr:cNvSpPr txBox="1">
            <a:spLocks noChangeArrowheads="1"/>
          </xdr:cNvSpPr>
        </xdr:nvSpPr>
        <xdr:spPr>
          <a:xfrm>
            <a:off x="621" y="193"/>
            <a:ext cx="20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Choississez votre horaire :</a:t>
            </a:r>
          </a:p>
        </xdr:txBody>
      </xdr:sp>
    </xdr:grpSp>
    <xdr:clientData/>
  </xdr:twoCellAnchor>
  <xdr:twoCellAnchor>
    <xdr:from>
      <xdr:col>6</xdr:col>
      <xdr:colOff>19050</xdr:colOff>
      <xdr:row>28</xdr:row>
      <xdr:rowOff>0</xdr:rowOff>
    </xdr:from>
    <xdr:to>
      <xdr:col>25</xdr:col>
      <xdr:colOff>504825</xdr:colOff>
      <xdr:row>28</xdr:row>
      <xdr:rowOff>0</xdr:rowOff>
    </xdr:to>
    <xdr:sp>
      <xdr:nvSpPr>
        <xdr:cNvPr id="21" name="Line 283"/>
        <xdr:cNvSpPr>
          <a:spLocks/>
        </xdr:cNvSpPr>
      </xdr:nvSpPr>
      <xdr:spPr>
        <a:xfrm>
          <a:off x="695325" y="5438775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0</xdr:rowOff>
    </xdr:from>
    <xdr:to>
      <xdr:col>25</xdr:col>
      <xdr:colOff>495300</xdr:colOff>
      <xdr:row>30</xdr:row>
      <xdr:rowOff>0</xdr:rowOff>
    </xdr:to>
    <xdr:sp>
      <xdr:nvSpPr>
        <xdr:cNvPr id="22" name="Line 287"/>
        <xdr:cNvSpPr>
          <a:spLocks/>
        </xdr:cNvSpPr>
      </xdr:nvSpPr>
      <xdr:spPr>
        <a:xfrm>
          <a:off x="1047750" y="5781675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23" name="Line 288"/>
        <xdr:cNvSpPr>
          <a:spLocks/>
        </xdr:cNvSpPr>
      </xdr:nvSpPr>
      <xdr:spPr>
        <a:xfrm>
          <a:off x="1409700" y="612457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25</xdr:col>
      <xdr:colOff>504825</xdr:colOff>
      <xdr:row>34</xdr:row>
      <xdr:rowOff>0</xdr:rowOff>
    </xdr:to>
    <xdr:sp>
      <xdr:nvSpPr>
        <xdr:cNvPr id="24" name="Line 289"/>
        <xdr:cNvSpPr>
          <a:spLocks/>
        </xdr:cNvSpPr>
      </xdr:nvSpPr>
      <xdr:spPr>
        <a:xfrm>
          <a:off x="2105025" y="64674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25" name="Line 290"/>
        <xdr:cNvSpPr>
          <a:spLocks/>
        </xdr:cNvSpPr>
      </xdr:nvSpPr>
      <xdr:spPr>
        <a:xfrm>
          <a:off x="2476500" y="7153275"/>
          <a:ext cx="6010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26</xdr:col>
      <xdr:colOff>19050</xdr:colOff>
      <xdr:row>46</xdr:row>
      <xdr:rowOff>0</xdr:rowOff>
    </xdr:to>
    <xdr:sp>
      <xdr:nvSpPr>
        <xdr:cNvPr id="26" name="Line 292"/>
        <xdr:cNvSpPr>
          <a:spLocks/>
        </xdr:cNvSpPr>
      </xdr:nvSpPr>
      <xdr:spPr>
        <a:xfrm>
          <a:off x="3143250" y="8524875"/>
          <a:ext cx="5362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50</xdr:row>
      <xdr:rowOff>0</xdr:rowOff>
    </xdr:from>
    <xdr:to>
      <xdr:col>25</xdr:col>
      <xdr:colOff>504825</xdr:colOff>
      <xdr:row>50</xdr:row>
      <xdr:rowOff>0</xdr:rowOff>
    </xdr:to>
    <xdr:sp>
      <xdr:nvSpPr>
        <xdr:cNvPr id="27" name="Line 294"/>
        <xdr:cNvSpPr>
          <a:spLocks/>
        </xdr:cNvSpPr>
      </xdr:nvSpPr>
      <xdr:spPr>
        <a:xfrm>
          <a:off x="3552825" y="921067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53</xdr:row>
      <xdr:rowOff>152400</xdr:rowOff>
    </xdr:from>
    <xdr:to>
      <xdr:col>26</xdr:col>
      <xdr:colOff>0</xdr:colOff>
      <xdr:row>53</xdr:row>
      <xdr:rowOff>152400</xdr:rowOff>
    </xdr:to>
    <xdr:sp>
      <xdr:nvSpPr>
        <xdr:cNvPr id="28" name="Line 295"/>
        <xdr:cNvSpPr>
          <a:spLocks/>
        </xdr:cNvSpPr>
      </xdr:nvSpPr>
      <xdr:spPr>
        <a:xfrm>
          <a:off x="3876675" y="9877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58</xdr:row>
      <xdr:rowOff>0</xdr:rowOff>
    </xdr:from>
    <xdr:to>
      <xdr:col>25</xdr:col>
      <xdr:colOff>504825</xdr:colOff>
      <xdr:row>58</xdr:row>
      <xdr:rowOff>0</xdr:rowOff>
    </xdr:to>
    <xdr:sp>
      <xdr:nvSpPr>
        <xdr:cNvPr id="29" name="Line 296"/>
        <xdr:cNvSpPr>
          <a:spLocks/>
        </xdr:cNvSpPr>
      </xdr:nvSpPr>
      <xdr:spPr>
        <a:xfrm>
          <a:off x="4210050" y="105822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62</xdr:row>
      <xdr:rowOff>0</xdr:rowOff>
    </xdr:from>
    <xdr:to>
      <xdr:col>25</xdr:col>
      <xdr:colOff>495300</xdr:colOff>
      <xdr:row>62</xdr:row>
      <xdr:rowOff>0</xdr:rowOff>
    </xdr:to>
    <xdr:sp>
      <xdr:nvSpPr>
        <xdr:cNvPr id="30" name="Line 298"/>
        <xdr:cNvSpPr>
          <a:spLocks/>
        </xdr:cNvSpPr>
      </xdr:nvSpPr>
      <xdr:spPr>
        <a:xfrm>
          <a:off x="4572000" y="11268075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66</xdr:row>
      <xdr:rowOff>0</xdr:rowOff>
    </xdr:from>
    <xdr:to>
      <xdr:col>26</xdr:col>
      <xdr:colOff>19050</xdr:colOff>
      <xdr:row>66</xdr:row>
      <xdr:rowOff>0</xdr:rowOff>
    </xdr:to>
    <xdr:sp>
      <xdr:nvSpPr>
        <xdr:cNvPr id="31" name="Line 299"/>
        <xdr:cNvSpPr>
          <a:spLocks/>
        </xdr:cNvSpPr>
      </xdr:nvSpPr>
      <xdr:spPr>
        <a:xfrm>
          <a:off x="4924425" y="1195387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0</xdr:rowOff>
    </xdr:from>
    <xdr:to>
      <xdr:col>25</xdr:col>
      <xdr:colOff>504825</xdr:colOff>
      <xdr:row>70</xdr:row>
      <xdr:rowOff>0</xdr:rowOff>
    </xdr:to>
    <xdr:sp>
      <xdr:nvSpPr>
        <xdr:cNvPr id="32" name="Line 300"/>
        <xdr:cNvSpPr>
          <a:spLocks/>
        </xdr:cNvSpPr>
      </xdr:nvSpPr>
      <xdr:spPr>
        <a:xfrm>
          <a:off x="5276850" y="126396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33" name="Line 301"/>
        <xdr:cNvSpPr>
          <a:spLocks/>
        </xdr:cNvSpPr>
      </xdr:nvSpPr>
      <xdr:spPr>
        <a:xfrm>
          <a:off x="5619750" y="133254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78</xdr:row>
      <xdr:rowOff>0</xdr:rowOff>
    </xdr:from>
    <xdr:to>
      <xdr:col>26</xdr:col>
      <xdr:colOff>0</xdr:colOff>
      <xdr:row>78</xdr:row>
      <xdr:rowOff>0</xdr:rowOff>
    </xdr:to>
    <xdr:sp>
      <xdr:nvSpPr>
        <xdr:cNvPr id="34" name="Line 302"/>
        <xdr:cNvSpPr>
          <a:spLocks/>
        </xdr:cNvSpPr>
      </xdr:nvSpPr>
      <xdr:spPr>
        <a:xfrm>
          <a:off x="5991225" y="140112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352425</xdr:colOff>
      <xdr:row>81</xdr:row>
      <xdr:rowOff>152400</xdr:rowOff>
    </xdr:from>
    <xdr:to>
      <xdr:col>26</xdr:col>
      <xdr:colOff>0</xdr:colOff>
      <xdr:row>81</xdr:row>
      <xdr:rowOff>152400</xdr:rowOff>
    </xdr:to>
    <xdr:sp>
      <xdr:nvSpPr>
        <xdr:cNvPr id="35" name="Line 303"/>
        <xdr:cNvSpPr>
          <a:spLocks/>
        </xdr:cNvSpPr>
      </xdr:nvSpPr>
      <xdr:spPr>
        <a:xfrm>
          <a:off x="6315075" y="146780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5</xdr:row>
      <xdr:rowOff>47625</xdr:rowOff>
    </xdr:from>
    <xdr:to>
      <xdr:col>31</xdr:col>
      <xdr:colOff>685800</xdr:colOff>
      <xdr:row>12</xdr:row>
      <xdr:rowOff>123825</xdr:rowOff>
    </xdr:to>
    <xdr:grpSp>
      <xdr:nvGrpSpPr>
        <xdr:cNvPr id="36" name="Group 358"/>
        <xdr:cNvGrpSpPr>
          <a:grpSpLocks/>
        </xdr:cNvGrpSpPr>
      </xdr:nvGrpSpPr>
      <xdr:grpSpPr>
        <a:xfrm>
          <a:off x="11353800" y="857250"/>
          <a:ext cx="1962150" cy="1209675"/>
          <a:chOff x="824" y="182"/>
          <a:chExt cx="208" cy="117"/>
        </a:xfrm>
        <a:solidFill>
          <a:srgbClr val="FFFFFF"/>
        </a:solidFill>
      </xdr:grpSpPr>
      <xdr:grpSp>
        <xdr:nvGrpSpPr>
          <xdr:cNvPr id="37" name="Group 344"/>
          <xdr:cNvGrpSpPr>
            <a:grpSpLocks/>
          </xdr:cNvGrpSpPr>
        </xdr:nvGrpSpPr>
        <xdr:grpSpPr>
          <a:xfrm>
            <a:off x="857" y="222"/>
            <a:ext cx="103" cy="77"/>
            <a:chOff x="740" y="156"/>
            <a:chExt cx="103" cy="77"/>
          </a:xfrm>
          <a:solidFill>
            <a:srgbClr val="FFFFFF"/>
          </a:solidFill>
        </xdr:grpSpPr>
        <xdr:sp>
          <xdr:nvSpPr>
            <xdr:cNvPr id="38" name="Rectangle 343"/>
            <xdr:cNvSpPr>
              <a:spLocks/>
            </xdr:cNvSpPr>
          </xdr:nvSpPr>
          <xdr:spPr>
            <a:xfrm>
              <a:off x="741" y="157"/>
              <a:ext cx="102" cy="7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Text Box 346"/>
          <xdr:cNvSpPr txBox="1">
            <a:spLocks noChangeArrowheads="1"/>
          </xdr:cNvSpPr>
        </xdr:nvSpPr>
        <xdr:spPr>
          <a:xfrm>
            <a:off x="824" y="182"/>
            <a:ext cx="208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Choississez la majoration résidentielle vous concernant :</a:t>
            </a:r>
          </a:p>
        </xdr:txBody>
      </xdr:sp>
    </xdr:grpSp>
    <xdr:clientData/>
  </xdr:twoCellAnchor>
  <xdr:twoCellAnchor>
    <xdr:from>
      <xdr:col>12</xdr:col>
      <xdr:colOff>0</xdr:colOff>
      <xdr:row>42</xdr:row>
      <xdr:rowOff>0</xdr:rowOff>
    </xdr:from>
    <xdr:to>
      <xdr:col>26</xdr:col>
      <xdr:colOff>19050</xdr:colOff>
      <xdr:row>42</xdr:row>
      <xdr:rowOff>0</xdr:rowOff>
    </xdr:to>
    <xdr:sp>
      <xdr:nvSpPr>
        <xdr:cNvPr id="40" name="Line 360"/>
        <xdr:cNvSpPr>
          <a:spLocks/>
        </xdr:cNvSpPr>
      </xdr:nvSpPr>
      <xdr:spPr>
        <a:xfrm>
          <a:off x="2790825" y="7839075"/>
          <a:ext cx="5715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304800</xdr:colOff>
      <xdr:row>15</xdr:row>
      <xdr:rowOff>19050</xdr:rowOff>
    </xdr:from>
    <xdr:to>
      <xdr:col>26</xdr:col>
      <xdr:colOff>714375</xdr:colOff>
      <xdr:row>21</xdr:row>
      <xdr:rowOff>171450</xdr:rowOff>
    </xdr:to>
    <xdr:pic>
      <xdr:nvPicPr>
        <xdr:cNvPr id="4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447925"/>
          <a:ext cx="1952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15</xdr:row>
      <xdr:rowOff>9525</xdr:rowOff>
    </xdr:from>
    <xdr:to>
      <xdr:col>11</xdr:col>
      <xdr:colOff>76200</xdr:colOff>
      <xdr:row>21</xdr:row>
      <xdr:rowOff>161925</xdr:rowOff>
    </xdr:to>
    <xdr:pic>
      <xdr:nvPicPr>
        <xdr:cNvPr id="42" name="Imag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38400"/>
          <a:ext cx="1981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95250</xdr:rowOff>
    </xdr:from>
    <xdr:to>
      <xdr:col>11</xdr:col>
      <xdr:colOff>85725</xdr:colOff>
      <xdr:row>12</xdr:row>
      <xdr:rowOff>57150</xdr:rowOff>
    </xdr:to>
    <xdr:pic>
      <xdr:nvPicPr>
        <xdr:cNvPr id="43" name="Imag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81025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M114"/>
  <sheetViews>
    <sheetView tabSelected="1" zoomScale="90" zoomScaleNormal="90" zoomScalePageLayoutView="0" workbookViewId="0" topLeftCell="A1">
      <pane ySplit="14" topLeftCell="A15" activePane="bottomLeft" state="frozen"/>
      <selection pane="topLeft" activeCell="AA6" sqref="AA6"/>
      <selection pane="bottomLeft" activeCell="R6" sqref="R6"/>
    </sheetView>
  </sheetViews>
  <sheetFormatPr defaultColWidth="11.421875" defaultRowHeight="12.75"/>
  <cols>
    <col min="1" max="1" width="2.00390625" style="39" hidden="1" customWidth="1"/>
    <col min="2" max="2" width="39.00390625" style="39" hidden="1" customWidth="1"/>
    <col min="3" max="3" width="11.57421875" style="39" hidden="1" customWidth="1"/>
    <col min="4" max="4" width="17.57421875" style="39" hidden="1" customWidth="1"/>
    <col min="5" max="5" width="4.8515625" style="51" customWidth="1"/>
    <col min="6" max="10" width="5.28125" style="7" customWidth="1"/>
    <col min="11" max="22" width="5.28125" style="0" customWidth="1"/>
    <col min="23" max="23" width="9.421875" style="7" customWidth="1"/>
    <col min="24" max="26" width="7.7109375" style="0" customWidth="1"/>
    <col min="27" max="35" width="12.421875" style="0" customWidth="1"/>
    <col min="36" max="36" width="7.7109375" style="0" bestFit="1" customWidth="1"/>
    <col min="37" max="37" width="7.57421875" style="0" customWidth="1"/>
  </cols>
  <sheetData>
    <row r="1" spans="2:35" ht="12.75">
      <c r="B1" s="14">
        <v>1</v>
      </c>
      <c r="C1" s="14">
        <f>33/35</f>
        <v>0.9428571428571428</v>
      </c>
      <c r="D1" s="50" t="s">
        <v>24</v>
      </c>
      <c r="F1" s="51"/>
      <c r="G1" s="51"/>
      <c r="H1" s="51"/>
      <c r="I1" s="51"/>
      <c r="J1" s="51"/>
      <c r="K1" s="39"/>
      <c r="L1" s="39"/>
      <c r="AA1" s="2"/>
      <c r="AB1" s="2"/>
      <c r="AC1" s="2"/>
      <c r="AD1" s="2"/>
      <c r="AE1" s="2"/>
      <c r="AF1" s="2"/>
      <c r="AG1" s="2"/>
      <c r="AH1" s="2"/>
      <c r="AI1" s="2"/>
    </row>
    <row r="2" spans="2:29" ht="12.75">
      <c r="B2" s="14">
        <v>2</v>
      </c>
      <c r="C2" s="14">
        <f>34/35</f>
        <v>0.9714285714285714</v>
      </c>
      <c r="D2" s="52" t="s">
        <v>25</v>
      </c>
      <c r="F2" s="51"/>
      <c r="G2" s="51"/>
      <c r="H2" s="51"/>
      <c r="I2" s="51"/>
      <c r="J2" s="51"/>
      <c r="K2" s="39"/>
      <c r="L2" s="39"/>
      <c r="AA2" s="2"/>
      <c r="AB2" s="2"/>
      <c r="AC2" s="2"/>
    </row>
    <row r="3" spans="2:28" ht="12.75">
      <c r="B3" s="14">
        <v>3</v>
      </c>
      <c r="C3" s="14">
        <v>1</v>
      </c>
      <c r="D3" s="14" t="s">
        <v>26</v>
      </c>
      <c r="F3" s="51"/>
      <c r="G3" s="51"/>
      <c r="H3" s="51"/>
      <c r="I3" s="51"/>
      <c r="J3" s="51"/>
      <c r="K3" s="39"/>
      <c r="L3" s="39"/>
      <c r="V3" s="2"/>
      <c r="W3" s="56"/>
      <c r="X3" s="2"/>
      <c r="Y3" s="2"/>
      <c r="AA3" s="2"/>
      <c r="AB3" s="2"/>
    </row>
    <row r="4" spans="1:23" ht="12.75">
      <c r="A4" s="50"/>
      <c r="B4" s="14">
        <v>4</v>
      </c>
      <c r="C4" s="14">
        <v>1</v>
      </c>
      <c r="D4" s="14" t="s">
        <v>27</v>
      </c>
      <c r="E4" s="48"/>
      <c r="F4" s="48"/>
      <c r="G4" s="48"/>
      <c r="H4" s="48"/>
      <c r="I4" s="48"/>
      <c r="J4" s="48"/>
      <c r="K4" s="39"/>
      <c r="L4" s="39"/>
      <c r="M4" s="38"/>
      <c r="N4" s="38"/>
      <c r="O4" s="38"/>
      <c r="P4" s="38"/>
      <c r="Q4" s="38"/>
      <c r="R4" s="38"/>
      <c r="S4" s="38"/>
      <c r="T4" s="38"/>
      <c r="U4" s="38"/>
      <c r="V4" s="2"/>
      <c r="W4" s="56"/>
    </row>
    <row r="5" spans="1:35" ht="12.75">
      <c r="A5" s="48">
        <v>1</v>
      </c>
      <c r="B5" s="48" t="s">
        <v>28</v>
      </c>
      <c r="C5" s="48"/>
      <c r="D5" s="50"/>
      <c r="E5" s="48"/>
      <c r="F5" s="48"/>
      <c r="G5" s="48"/>
      <c r="H5" s="48"/>
      <c r="I5" s="48"/>
      <c r="J5" s="48"/>
      <c r="K5" s="39"/>
      <c r="L5" s="39"/>
      <c r="M5" s="38"/>
      <c r="N5" s="38"/>
      <c r="O5" s="38"/>
      <c r="P5" s="38"/>
      <c r="Q5" s="38"/>
      <c r="R5" s="38"/>
      <c r="S5" s="38"/>
      <c r="T5" s="38"/>
      <c r="U5" s="38"/>
      <c r="V5" s="2"/>
      <c r="W5" s="56"/>
      <c r="AA5" s="59"/>
      <c r="AB5" s="59"/>
      <c r="AC5" s="59"/>
      <c r="AD5" s="59"/>
      <c r="AE5" s="59"/>
      <c r="AF5" s="59"/>
      <c r="AG5" s="59"/>
      <c r="AH5" s="59"/>
      <c r="AI5" s="59"/>
    </row>
    <row r="6" spans="1:37" ht="12.75">
      <c r="A6" s="48">
        <v>2</v>
      </c>
      <c r="B6" s="48" t="s">
        <v>29</v>
      </c>
      <c r="C6" s="48"/>
      <c r="D6" s="50"/>
      <c r="E6" s="48"/>
      <c r="F6" s="48"/>
      <c r="G6" s="48"/>
      <c r="H6" s="48"/>
      <c r="I6" s="48"/>
      <c r="J6" s="48"/>
      <c r="K6" s="39"/>
      <c r="L6" s="39"/>
      <c r="M6" s="38"/>
      <c r="N6" s="38"/>
      <c r="O6" s="38"/>
      <c r="P6" s="38"/>
      <c r="Q6" s="38"/>
      <c r="R6" s="38"/>
      <c r="S6" s="38"/>
      <c r="T6" s="38"/>
      <c r="U6" s="38"/>
      <c r="V6" s="2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2.75">
      <c r="A7" s="48">
        <v>3</v>
      </c>
      <c r="B7" s="48" t="s">
        <v>30</v>
      </c>
      <c r="C7" s="48"/>
      <c r="D7" s="50"/>
      <c r="E7" s="48"/>
      <c r="F7" s="48"/>
      <c r="G7" s="48"/>
      <c r="H7" s="48"/>
      <c r="I7" s="48"/>
      <c r="J7" s="48"/>
      <c r="K7" s="39"/>
      <c r="L7" s="39"/>
      <c r="M7" s="39"/>
      <c r="N7" s="46"/>
      <c r="O7" s="46"/>
      <c r="P7" s="46"/>
      <c r="Q7" s="46"/>
      <c r="R7" s="46"/>
      <c r="S7" s="46"/>
      <c r="T7" s="46"/>
      <c r="U7" s="46"/>
      <c r="V7" s="2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12.75">
      <c r="A8" s="50"/>
      <c r="B8" s="50"/>
      <c r="C8" s="50"/>
      <c r="D8" s="50"/>
      <c r="E8" s="48"/>
      <c r="F8" s="48"/>
      <c r="G8" s="48"/>
      <c r="H8" s="48"/>
      <c r="I8" s="48"/>
      <c r="J8" s="48"/>
      <c r="K8" s="39"/>
      <c r="L8" s="39"/>
      <c r="M8" s="39"/>
      <c r="N8" s="46"/>
      <c r="O8" s="46"/>
      <c r="P8" s="46"/>
      <c r="Q8" s="46"/>
      <c r="R8" s="46"/>
      <c r="S8" s="46"/>
      <c r="T8" s="46"/>
      <c r="U8" s="46"/>
      <c r="V8" s="2"/>
      <c r="W8" s="56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12.75">
      <c r="A9" s="50"/>
      <c r="B9" s="50"/>
      <c r="C9" s="50"/>
      <c r="D9" s="50"/>
      <c r="E9" s="48"/>
      <c r="F9" s="48"/>
      <c r="G9" s="48"/>
      <c r="H9" s="48"/>
      <c r="I9" s="48"/>
      <c r="J9" s="51"/>
      <c r="K9" s="39"/>
      <c r="L9" s="39"/>
      <c r="M9" s="39"/>
      <c r="N9" s="46"/>
      <c r="O9" s="46"/>
      <c r="P9" s="46"/>
      <c r="Q9" s="46"/>
      <c r="R9" s="46"/>
      <c r="S9" s="46"/>
      <c r="T9" s="46"/>
      <c r="U9" s="46"/>
      <c r="V9" s="2"/>
      <c r="W9" s="56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12.75">
      <c r="A10" s="50"/>
      <c r="B10" s="14">
        <v>1</v>
      </c>
      <c r="C10" s="45">
        <f>VLOOKUP($B$10,$B$14:$C$16,2,FALSE)</f>
        <v>0.24</v>
      </c>
      <c r="D10" s="50"/>
      <c r="E10" s="48"/>
      <c r="F10" s="48"/>
      <c r="G10" s="48"/>
      <c r="H10" s="48"/>
      <c r="I10" s="48"/>
      <c r="J10" s="51"/>
      <c r="K10" s="39"/>
      <c r="L10" s="39"/>
      <c r="M10" s="39"/>
      <c r="N10" s="46"/>
      <c r="O10" s="46"/>
      <c r="P10" s="46"/>
      <c r="Q10" s="46"/>
      <c r="R10" s="46"/>
      <c r="S10" s="46"/>
      <c r="T10" s="46"/>
      <c r="U10" s="46"/>
      <c r="V10" s="2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2.75">
      <c r="A11" s="50"/>
      <c r="B11" s="60" t="s">
        <v>31</v>
      </c>
      <c r="C11" s="118">
        <v>501.71</v>
      </c>
      <c r="D11" s="50"/>
      <c r="E11" s="48"/>
      <c r="F11" s="48"/>
      <c r="G11" s="48"/>
      <c r="H11" s="48"/>
      <c r="I11" s="48"/>
      <c r="J11" s="51"/>
      <c r="K11" s="39"/>
      <c r="L11" s="39"/>
      <c r="M11" s="39"/>
      <c r="N11" s="46"/>
      <c r="O11" s="46"/>
      <c r="P11" s="46"/>
      <c r="Q11" s="46"/>
      <c r="R11" s="46"/>
      <c r="S11" s="46"/>
      <c r="T11" s="46"/>
      <c r="U11" s="46"/>
      <c r="V11" s="2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2.75">
      <c r="A12" s="50"/>
      <c r="B12" s="61">
        <v>4</v>
      </c>
      <c r="C12" s="14">
        <f>+VLOOKUP(B12,$B$1:$C$4,2,FALSE)</f>
        <v>1</v>
      </c>
      <c r="D12" s="50"/>
      <c r="E12" s="48"/>
      <c r="F12" s="48"/>
      <c r="G12" s="48"/>
      <c r="H12" s="48"/>
      <c r="I12" s="48"/>
      <c r="J12" s="51"/>
      <c r="K12" s="39"/>
      <c r="L12" s="39"/>
      <c r="M12" s="39"/>
      <c r="N12" s="46"/>
      <c r="O12" s="46"/>
      <c r="P12" s="46"/>
      <c r="Q12" s="46"/>
      <c r="R12" s="46"/>
      <c r="S12" s="46"/>
      <c r="T12" s="46"/>
      <c r="U12" s="46"/>
      <c r="V12" s="2"/>
      <c r="W12" s="56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2.75">
      <c r="A13" s="50"/>
      <c r="B13" s="50"/>
      <c r="C13" s="50"/>
      <c r="D13" s="50"/>
      <c r="E13" s="48"/>
      <c r="F13" s="48"/>
      <c r="G13" s="48"/>
      <c r="H13" s="48"/>
      <c r="I13" s="48"/>
      <c r="J13" s="48"/>
      <c r="K13" s="39"/>
      <c r="L13" s="39"/>
      <c r="M13" s="39"/>
      <c r="N13" s="46"/>
      <c r="O13" s="46"/>
      <c r="P13" s="46"/>
      <c r="Q13" s="46"/>
      <c r="R13" s="46"/>
      <c r="S13" s="46"/>
      <c r="T13" s="46"/>
      <c r="U13" s="46"/>
      <c r="V13" s="2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ht="12.75">
      <c r="A14" s="50"/>
      <c r="B14" s="14">
        <v>1</v>
      </c>
      <c r="C14" s="62">
        <v>0.24</v>
      </c>
      <c r="D14" s="14"/>
      <c r="F14" s="51"/>
      <c r="G14" s="51"/>
      <c r="H14" s="50"/>
      <c r="I14" s="48"/>
      <c r="J14" s="48"/>
      <c r="K14" s="39"/>
      <c r="L14" s="39"/>
      <c r="M14" s="39"/>
      <c r="N14" s="46"/>
      <c r="O14" s="46"/>
      <c r="P14" s="46"/>
      <c r="Q14" s="46"/>
      <c r="R14" s="46"/>
      <c r="S14" s="46"/>
      <c r="T14" s="46"/>
      <c r="U14" s="46"/>
      <c r="V14" s="46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ht="12.75">
      <c r="A15" s="50"/>
      <c r="B15" s="14">
        <v>2</v>
      </c>
      <c r="C15" s="62">
        <v>0.245</v>
      </c>
      <c r="D15" s="52"/>
      <c r="F15" s="51"/>
      <c r="G15" s="51"/>
      <c r="H15" s="14"/>
      <c r="I15" s="48"/>
      <c r="J15" s="48"/>
      <c r="K15" s="39"/>
      <c r="L15" s="39"/>
      <c r="M15" s="46"/>
      <c r="N15" s="46"/>
      <c r="Q15" s="46"/>
      <c r="R15" s="46"/>
      <c r="S15" s="46"/>
      <c r="T15" s="46"/>
      <c r="U15" s="46"/>
      <c r="V15" s="46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ht="12.75">
      <c r="A16" s="50"/>
      <c r="B16" s="14">
        <v>3</v>
      </c>
      <c r="C16" s="62">
        <v>0.25</v>
      </c>
      <c r="D16" s="14"/>
      <c r="F16" s="51"/>
      <c r="G16" s="51"/>
      <c r="H16" s="14"/>
      <c r="I16" s="48"/>
      <c r="J16" s="48"/>
      <c r="K16" s="39"/>
      <c r="L16" s="39"/>
      <c r="M16" s="46"/>
      <c r="N16" s="46"/>
      <c r="Q16" s="41"/>
      <c r="R16" s="41"/>
      <c r="S16" s="41"/>
      <c r="T16" s="41"/>
      <c r="U16" s="41"/>
      <c r="V16" s="57"/>
      <c r="X16" s="59"/>
      <c r="Y16" s="59"/>
      <c r="Z16" s="59"/>
      <c r="AA16" s="59"/>
      <c r="AB16" s="59"/>
      <c r="AC16" s="59"/>
      <c r="AD16" s="72"/>
      <c r="AE16" s="59"/>
      <c r="AF16" s="59"/>
      <c r="AG16" s="59"/>
      <c r="AH16" s="59"/>
      <c r="AI16" s="59"/>
      <c r="AJ16" s="59"/>
      <c r="AK16" s="59"/>
    </row>
    <row r="17" spans="1:37" ht="12.75">
      <c r="A17" s="50"/>
      <c r="B17" s="14"/>
      <c r="C17" s="52"/>
      <c r="D17" s="14"/>
      <c r="F17" s="51"/>
      <c r="G17" s="51"/>
      <c r="H17" s="14"/>
      <c r="I17" s="48"/>
      <c r="J17" s="48"/>
      <c r="K17" s="39"/>
      <c r="L17" s="39"/>
      <c r="M17" s="41"/>
      <c r="N17" s="41"/>
      <c r="Q17" s="41"/>
      <c r="R17" s="41"/>
      <c r="S17" s="41"/>
      <c r="T17" s="41"/>
      <c r="U17" s="41"/>
      <c r="V17" s="41"/>
      <c r="Y17" s="74"/>
      <c r="Z17" s="59"/>
      <c r="AA17" s="59"/>
      <c r="AB17" s="59"/>
      <c r="AC17" s="73"/>
      <c r="AD17" s="73"/>
      <c r="AE17" s="59"/>
      <c r="AF17" s="59"/>
      <c r="AG17" s="59"/>
      <c r="AH17" s="59"/>
      <c r="AI17" s="59"/>
      <c r="AJ17" s="59"/>
      <c r="AK17" s="59"/>
    </row>
    <row r="18" spans="1:37" ht="12.75">
      <c r="A18" s="50"/>
      <c r="B18" s="50"/>
      <c r="C18" s="50"/>
      <c r="D18" s="50"/>
      <c r="E18" s="48"/>
      <c r="F18" s="48"/>
      <c r="G18" s="48"/>
      <c r="H18" s="48"/>
      <c r="I18" s="53"/>
      <c r="J18" s="53"/>
      <c r="K18" s="14"/>
      <c r="L18" s="54"/>
      <c r="M18" s="14"/>
      <c r="N18" s="14"/>
      <c r="Q18" s="14"/>
      <c r="R18" s="14"/>
      <c r="S18" s="14"/>
      <c r="T18" s="14"/>
      <c r="U18" s="14"/>
      <c r="V18" s="14"/>
      <c r="X18" s="59"/>
      <c r="Y18" s="59"/>
      <c r="Z18" s="59"/>
      <c r="AA18" s="59"/>
      <c r="AB18" s="59"/>
      <c r="AC18" s="59"/>
      <c r="AD18" s="59"/>
      <c r="AE18" s="75"/>
      <c r="AF18" s="59"/>
      <c r="AG18" s="59"/>
      <c r="AH18" s="59"/>
      <c r="AI18" s="59"/>
      <c r="AJ18" s="137">
        <f ca="1">TODAY()</f>
        <v>42032</v>
      </c>
      <c r="AK18" s="137"/>
    </row>
    <row r="19" spans="6:37" ht="20.25">
      <c r="F19" s="51"/>
      <c r="G19" s="51"/>
      <c r="H19" s="51"/>
      <c r="I19" s="55"/>
      <c r="J19" s="55"/>
      <c r="K19" s="14"/>
      <c r="L19" s="54"/>
      <c r="M19" s="14"/>
      <c r="N19" s="14"/>
      <c r="O19" s="41"/>
      <c r="P19" s="45"/>
      <c r="Q19" s="39"/>
      <c r="R19" s="40"/>
      <c r="S19" s="14"/>
      <c r="T19" s="14"/>
      <c r="U19" s="14"/>
      <c r="V19" s="14"/>
      <c r="X19" s="76"/>
      <c r="Y19" s="143" t="s">
        <v>58</v>
      </c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</row>
    <row r="20" spans="6:37" ht="20.25">
      <c r="F20" s="51"/>
      <c r="G20" s="51"/>
      <c r="H20" s="51"/>
      <c r="I20" s="55"/>
      <c r="J20" s="55"/>
      <c r="K20" s="39"/>
      <c r="L20" s="39"/>
      <c r="R20" s="41"/>
      <c r="S20" s="41"/>
      <c r="T20" s="14"/>
      <c r="U20" s="14"/>
      <c r="V20" s="14"/>
      <c r="X20" s="76"/>
      <c r="Y20" s="143" t="str">
        <f>"pour un agent travaillant à "&amp;VLOOKUP($B$12,$B$1:$D$4,3,FALSE)</f>
        <v>pour un agent travaillant à 35 heures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</row>
    <row r="21" spans="6:37" ht="20.25">
      <c r="F21" s="51"/>
      <c r="G21" s="51"/>
      <c r="H21" s="51"/>
      <c r="I21" s="55"/>
      <c r="J21" s="55"/>
      <c r="K21" s="39"/>
      <c r="L21" s="39"/>
      <c r="R21" s="40"/>
      <c r="S21" s="14"/>
      <c r="T21" s="14"/>
      <c r="U21" s="14"/>
      <c r="V21" s="14"/>
      <c r="X21" s="59"/>
      <c r="Y21" s="138" t="str">
        <f>VLOOKUP($B$10,$A$5:$B$7,2,FALSE)</f>
        <v>bénéficiant d'une majoration résidentielle de 24,0 %</v>
      </c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</row>
    <row r="22" spans="6:37" ht="20.25">
      <c r="F22" s="51"/>
      <c r="G22" s="51"/>
      <c r="H22" s="51"/>
      <c r="I22" s="55"/>
      <c r="J22" s="55"/>
      <c r="K22" s="39"/>
      <c r="L22" s="39"/>
      <c r="R22" s="40"/>
      <c r="S22" s="14"/>
      <c r="T22" s="14"/>
      <c r="U22" s="14"/>
      <c r="V22" s="14"/>
      <c r="X22" s="59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5:37" s="4" customFormat="1" ht="13.5" thickBot="1">
      <c r="E23" s="8"/>
      <c r="F23" s="8"/>
      <c r="G23" s="8"/>
      <c r="H23" s="8"/>
      <c r="I23" s="15"/>
      <c r="J23" s="15"/>
      <c r="R23" s="14"/>
      <c r="S23" s="14"/>
      <c r="T23" s="14"/>
      <c r="U23" s="14"/>
      <c r="V23" s="14"/>
      <c r="W23" s="8"/>
      <c r="X23" s="78"/>
      <c r="Y23" s="78"/>
      <c r="Z23" s="78"/>
      <c r="AA23" s="59"/>
      <c r="AB23" s="78"/>
      <c r="AC23" s="78"/>
      <c r="AD23" s="78"/>
      <c r="AE23" s="78"/>
      <c r="AF23" s="78"/>
      <c r="AG23" s="196" t="str">
        <f>"Salaire National de Base au 01.01.2015 : "&amp;$C$11&amp;" €"</f>
        <v>Salaire National de Base au 01.01.2015 : 501,71 €</v>
      </c>
      <c r="AH23" s="196"/>
      <c r="AI23" s="196"/>
      <c r="AJ23" s="196"/>
      <c r="AK23" s="196"/>
    </row>
    <row r="24" spans="1:37" s="1" customFormat="1" ht="54.75" customHeight="1" thickBot="1">
      <c r="A24" s="63"/>
      <c r="B24" s="63"/>
      <c r="C24" s="63"/>
      <c r="D24" s="63"/>
      <c r="E24" s="64"/>
      <c r="F24" s="150" t="s">
        <v>39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  <c r="W24" s="9"/>
      <c r="X24" s="79"/>
      <c r="Y24" s="80"/>
      <c r="Z24" s="81"/>
      <c r="AA24" s="189" t="s">
        <v>40</v>
      </c>
      <c r="AB24" s="190"/>
      <c r="AC24" s="190"/>
      <c r="AD24" s="190"/>
      <c r="AE24" s="190"/>
      <c r="AF24" s="190"/>
      <c r="AG24" s="190"/>
      <c r="AH24" s="190"/>
      <c r="AI24" s="191"/>
      <c r="AJ24" s="192"/>
      <c r="AK24" s="193"/>
    </row>
    <row r="25" spans="1:37" s="1" customFormat="1" ht="15" customHeight="1">
      <c r="A25" s="63"/>
      <c r="B25" s="63"/>
      <c r="C25" s="63"/>
      <c r="D25" s="63"/>
      <c r="E25" s="64"/>
      <c r="F25" s="47"/>
      <c r="G25" s="47"/>
      <c r="H25" s="47"/>
      <c r="I25" s="47"/>
      <c r="W25" s="9"/>
      <c r="X25" s="82"/>
      <c r="Y25" s="148"/>
      <c r="Z25" s="149"/>
      <c r="AA25" s="84">
        <v>4</v>
      </c>
      <c r="AB25" s="84">
        <v>5</v>
      </c>
      <c r="AC25" s="84">
        <v>6</v>
      </c>
      <c r="AD25" s="84">
        <v>7</v>
      </c>
      <c r="AE25" s="84">
        <v>8</v>
      </c>
      <c r="AF25" s="84">
        <v>9</v>
      </c>
      <c r="AG25" s="84">
        <v>10</v>
      </c>
      <c r="AH25" s="84">
        <v>11</v>
      </c>
      <c r="AI25" s="85">
        <v>12</v>
      </c>
      <c r="AJ25" s="194" t="s">
        <v>5</v>
      </c>
      <c r="AK25" s="195"/>
    </row>
    <row r="26" spans="1:37" s="1" customFormat="1" ht="9.75" customHeight="1">
      <c r="A26" s="63"/>
      <c r="B26" s="63"/>
      <c r="C26" s="63"/>
      <c r="D26" s="63"/>
      <c r="E26" s="64"/>
      <c r="F26" s="47"/>
      <c r="G26" s="47"/>
      <c r="H26" s="47"/>
      <c r="I26" s="47"/>
      <c r="J26" s="47"/>
      <c r="K26" s="14"/>
      <c r="L26" s="47"/>
      <c r="M26" s="14"/>
      <c r="N26" s="42"/>
      <c r="O26" s="43"/>
      <c r="P26" s="44"/>
      <c r="Q26" s="14"/>
      <c r="R26" s="14"/>
      <c r="S26" s="14"/>
      <c r="T26" s="14"/>
      <c r="U26" s="14"/>
      <c r="V26" s="14"/>
      <c r="W26" s="9"/>
      <c r="X26" s="82"/>
      <c r="Y26" s="83"/>
      <c r="Z26" s="88"/>
      <c r="AA26" s="89" t="s">
        <v>32</v>
      </c>
      <c r="AB26" s="89" t="s">
        <v>38</v>
      </c>
      <c r="AC26" s="89" t="s">
        <v>37</v>
      </c>
      <c r="AD26" s="89" t="s">
        <v>36</v>
      </c>
      <c r="AE26" s="89" t="s">
        <v>35</v>
      </c>
      <c r="AF26" s="89" t="s">
        <v>34</v>
      </c>
      <c r="AG26" s="89" t="s">
        <v>33</v>
      </c>
      <c r="AH26" s="89" t="s">
        <v>41</v>
      </c>
      <c r="AI26" s="90" t="s">
        <v>42</v>
      </c>
      <c r="AJ26" s="86"/>
      <c r="AK26" s="87"/>
    </row>
    <row r="27" spans="1:37" s="1" customFormat="1" ht="10.5" customHeight="1">
      <c r="A27" s="63"/>
      <c r="B27" s="63"/>
      <c r="C27" s="63"/>
      <c r="D27" s="63"/>
      <c r="E27" s="64"/>
      <c r="F27" s="47"/>
      <c r="G27" s="47"/>
      <c r="H27" s="47"/>
      <c r="I27" s="47"/>
      <c r="J27" s="47"/>
      <c r="K27" s="14"/>
      <c r="L27" s="47"/>
      <c r="M27" s="14"/>
      <c r="N27" s="58"/>
      <c r="O27" s="46"/>
      <c r="P27" s="46"/>
      <c r="Q27" s="46"/>
      <c r="R27" s="46"/>
      <c r="S27" s="46"/>
      <c r="T27" s="46"/>
      <c r="U27" s="14"/>
      <c r="V27" s="14"/>
      <c r="W27" s="9"/>
      <c r="X27" s="82"/>
      <c r="Y27" s="148"/>
      <c r="Z27" s="149"/>
      <c r="AA27" s="91">
        <v>0.09</v>
      </c>
      <c r="AB27" s="91">
        <v>0.12</v>
      </c>
      <c r="AC27" s="91">
        <v>0.15</v>
      </c>
      <c r="AD27" s="91">
        <v>0.18</v>
      </c>
      <c r="AE27" s="91">
        <v>0.22</v>
      </c>
      <c r="AF27" s="91">
        <v>0.26</v>
      </c>
      <c r="AG27" s="91">
        <v>0.3</v>
      </c>
      <c r="AH27" s="91">
        <v>0.315</v>
      </c>
      <c r="AI27" s="92">
        <v>0.33</v>
      </c>
      <c r="AJ27" s="86"/>
      <c r="AK27" s="87"/>
    </row>
    <row r="28" spans="1:37" s="1" customFormat="1" ht="14.25" customHeight="1">
      <c r="A28" s="63"/>
      <c r="B28" s="63"/>
      <c r="C28" s="63"/>
      <c r="D28" s="63"/>
      <c r="E28" s="64"/>
      <c r="F28" s="47"/>
      <c r="G28" s="47"/>
      <c r="H28" s="47"/>
      <c r="I28" s="47"/>
      <c r="J28" s="47"/>
      <c r="K28" s="14"/>
      <c r="L28" s="47"/>
      <c r="M28" s="14"/>
      <c r="N28" s="58"/>
      <c r="O28" s="46"/>
      <c r="P28" s="46"/>
      <c r="Q28" s="46"/>
      <c r="R28" s="46"/>
      <c r="S28" s="46"/>
      <c r="T28" s="46"/>
      <c r="U28" s="14"/>
      <c r="V28" s="14"/>
      <c r="W28" s="9"/>
      <c r="X28" s="82"/>
      <c r="Y28" s="93" t="s">
        <v>1</v>
      </c>
      <c r="Z28" s="94" t="s">
        <v>2</v>
      </c>
      <c r="AA28" s="95"/>
      <c r="AB28" s="96"/>
      <c r="AC28" s="96"/>
      <c r="AD28" s="96"/>
      <c r="AE28" s="96"/>
      <c r="AF28" s="96"/>
      <c r="AG28" s="96"/>
      <c r="AH28" s="96"/>
      <c r="AI28" s="97"/>
      <c r="AJ28" s="86"/>
      <c r="AK28" s="87"/>
    </row>
    <row r="29" spans="5:37" ht="13.5" customHeight="1">
      <c r="E29" s="11"/>
      <c r="F29" s="166" t="s">
        <v>6</v>
      </c>
      <c r="G29" s="14"/>
      <c r="I29" s="11"/>
      <c r="J29" s="11"/>
      <c r="K29" s="14"/>
      <c r="L29" s="13"/>
      <c r="M29" s="14"/>
      <c r="N29" s="31"/>
      <c r="O29" s="30"/>
      <c r="P29" s="30"/>
      <c r="Q29" s="30"/>
      <c r="R29" s="30"/>
      <c r="S29" s="30"/>
      <c r="T29" s="30"/>
      <c r="U29" s="31"/>
      <c r="V29" s="14"/>
      <c r="W29" s="11"/>
      <c r="X29" s="177" t="s">
        <v>23</v>
      </c>
      <c r="Y29" s="98">
        <v>30</v>
      </c>
      <c r="Z29" s="99">
        <v>223.3</v>
      </c>
      <c r="AA29" s="66">
        <f>+$C$11*(1+AA$27)*$Z29/100*(1+$C$10)*$C$12</f>
        <v>1514.2223899880003</v>
      </c>
      <c r="AB29" s="66">
        <f aca="true" t="shared" si="0" ref="AA29:AI38">+$C$11*(1+AB$27)*$Z29/100*(1+$C$10)*$C$12</f>
        <v>1555.8982355840003</v>
      </c>
      <c r="AC29" s="66">
        <f t="shared" si="0"/>
        <v>1597.57408118</v>
      </c>
      <c r="AD29" s="66">
        <f t="shared" si="0"/>
        <v>1639.249926776</v>
      </c>
      <c r="AE29" s="66">
        <f t="shared" si="0"/>
        <v>1694.8177209040002</v>
      </c>
      <c r="AF29" s="66">
        <f t="shared" si="0"/>
        <v>1750.385515032</v>
      </c>
      <c r="AG29" s="66">
        <f t="shared" si="0"/>
        <v>1805.95330916</v>
      </c>
      <c r="AH29" s="66">
        <f t="shared" si="0"/>
        <v>1826.7912319580003</v>
      </c>
      <c r="AI29" s="67">
        <f t="shared" si="0"/>
        <v>1847.6291547560002</v>
      </c>
      <c r="AJ29" s="100" t="s">
        <v>1</v>
      </c>
      <c r="AK29" s="101" t="s">
        <v>4</v>
      </c>
    </row>
    <row r="30" spans="5:37" ht="13.5" customHeight="1">
      <c r="E30" s="11"/>
      <c r="F30" s="167"/>
      <c r="G30" s="14"/>
      <c r="I30" s="11"/>
      <c r="J30" s="11"/>
      <c r="K30" s="14"/>
      <c r="L30" s="13"/>
      <c r="M30" s="14"/>
      <c r="U30" s="14"/>
      <c r="V30" s="27"/>
      <c r="W30" s="11"/>
      <c r="X30" s="177"/>
      <c r="Y30" s="102">
        <v>35</v>
      </c>
      <c r="Z30" s="103">
        <v>227.7</v>
      </c>
      <c r="AA30" s="68">
        <f t="shared" si="0"/>
        <v>1544.059284372</v>
      </c>
      <c r="AB30" s="68">
        <f t="shared" si="0"/>
        <v>1586.5563288960002</v>
      </c>
      <c r="AC30" s="68">
        <f t="shared" si="0"/>
        <v>1629.0533734199996</v>
      </c>
      <c r="AD30" s="68">
        <f t="shared" si="0"/>
        <v>1671.550417944</v>
      </c>
      <c r="AE30" s="68">
        <f t="shared" si="0"/>
        <v>1728.213143976</v>
      </c>
      <c r="AF30" s="68">
        <f t="shared" si="0"/>
        <v>1784.8758700079998</v>
      </c>
      <c r="AG30" s="68">
        <f t="shared" si="0"/>
        <v>1841.5385960399994</v>
      </c>
      <c r="AH30" s="68">
        <f t="shared" si="0"/>
        <v>1862.7871183020002</v>
      </c>
      <c r="AI30" s="69">
        <f t="shared" si="0"/>
        <v>1884.0356405639998</v>
      </c>
      <c r="AJ30" s="104">
        <f>+AI30/AI29-1</f>
        <v>0.0197044334975367</v>
      </c>
      <c r="AK30" s="105">
        <f>+AI30/$AI$29-1</f>
        <v>0.0197044334975367</v>
      </c>
    </row>
    <row r="31" spans="5:39" ht="13.5" customHeight="1">
      <c r="E31" s="11"/>
      <c r="F31" s="168"/>
      <c r="G31" s="170" t="s">
        <v>7</v>
      </c>
      <c r="H31" s="17"/>
      <c r="I31" s="14"/>
      <c r="J31" s="11"/>
      <c r="K31" s="14"/>
      <c r="L31" s="13"/>
      <c r="N31" s="5"/>
      <c r="U31" s="14"/>
      <c r="V31" s="27"/>
      <c r="W31" s="11"/>
      <c r="X31" s="177"/>
      <c r="Y31" s="106">
        <v>40</v>
      </c>
      <c r="Z31" s="107">
        <v>232.1</v>
      </c>
      <c r="AA31" s="70">
        <f t="shared" si="0"/>
        <v>1573.8961787560002</v>
      </c>
      <c r="AB31" s="70">
        <f t="shared" si="0"/>
        <v>1617.2144222079999</v>
      </c>
      <c r="AC31" s="70">
        <f t="shared" si="0"/>
        <v>1660.5326656599996</v>
      </c>
      <c r="AD31" s="70">
        <f t="shared" si="0"/>
        <v>1703.8509091119997</v>
      </c>
      <c r="AE31" s="70">
        <f t="shared" si="0"/>
        <v>1761.608567048</v>
      </c>
      <c r="AF31" s="70">
        <f t="shared" si="0"/>
        <v>1819.3662249839997</v>
      </c>
      <c r="AG31" s="70">
        <f t="shared" si="0"/>
        <v>1877.12388292</v>
      </c>
      <c r="AH31" s="70">
        <f t="shared" si="0"/>
        <v>1898.7830046459999</v>
      </c>
      <c r="AI31" s="71">
        <f t="shared" si="0"/>
        <v>1920.442126372</v>
      </c>
      <c r="AJ31" s="104">
        <f aca="true" t="shared" si="1" ref="AJ31:AJ91">+AI31/AI30-1</f>
        <v>0.019323671497584627</v>
      </c>
      <c r="AK31" s="105">
        <f aca="true" t="shared" si="2" ref="AK31:AK94">+AI31/$AI$29-1</f>
        <v>0.039408866995073843</v>
      </c>
      <c r="AM31" s="2"/>
    </row>
    <row r="32" spans="5:37" ht="13.5" customHeight="1">
      <c r="E32" s="11"/>
      <c r="F32" s="168"/>
      <c r="G32" s="171"/>
      <c r="H32" s="18"/>
      <c r="I32" s="14"/>
      <c r="J32" s="11"/>
      <c r="K32" s="16"/>
      <c r="L32" s="13"/>
      <c r="N32" s="14"/>
      <c r="U32" s="14"/>
      <c r="V32" s="27"/>
      <c r="W32" s="11"/>
      <c r="X32" s="177"/>
      <c r="Y32" s="102">
        <v>45</v>
      </c>
      <c r="Z32" s="103">
        <v>236.7</v>
      </c>
      <c r="AA32" s="68">
        <f t="shared" si="0"/>
        <v>1605.0892956120001</v>
      </c>
      <c r="AB32" s="68">
        <f t="shared" si="0"/>
        <v>1649.2660652160002</v>
      </c>
      <c r="AC32" s="68">
        <f t="shared" si="0"/>
        <v>1693.4428348199997</v>
      </c>
      <c r="AD32" s="68">
        <f t="shared" si="0"/>
        <v>1737.6196044239996</v>
      </c>
      <c r="AE32" s="68">
        <f t="shared" si="0"/>
        <v>1796.5219638959998</v>
      </c>
      <c r="AF32" s="68">
        <f t="shared" si="0"/>
        <v>1855.4243233679997</v>
      </c>
      <c r="AG32" s="68">
        <f t="shared" si="0"/>
        <v>1914.3266828399996</v>
      </c>
      <c r="AH32" s="68">
        <f t="shared" si="0"/>
        <v>1936.415067642</v>
      </c>
      <c r="AI32" s="69">
        <f t="shared" si="0"/>
        <v>1958.503452444</v>
      </c>
      <c r="AJ32" s="104">
        <f t="shared" si="1"/>
        <v>0.019819043515725943</v>
      </c>
      <c r="AK32" s="105">
        <f t="shared" si="2"/>
        <v>0.060008956560680504</v>
      </c>
    </row>
    <row r="33" spans="5:37" ht="13.5" customHeight="1">
      <c r="E33" s="11"/>
      <c r="F33" s="168"/>
      <c r="G33" s="172"/>
      <c r="H33" s="170" t="s">
        <v>8</v>
      </c>
      <c r="I33" s="17"/>
      <c r="J33" s="14"/>
      <c r="K33" s="16"/>
      <c r="N33" s="14"/>
      <c r="O33" s="28"/>
      <c r="P33" s="6"/>
      <c r="Q33" s="14"/>
      <c r="R33" s="14"/>
      <c r="S33" s="29"/>
      <c r="T33" s="14"/>
      <c r="U33" s="14"/>
      <c r="V33" s="27"/>
      <c r="W33" s="11"/>
      <c r="X33" s="177"/>
      <c r="Y33" s="106">
        <v>50</v>
      </c>
      <c r="Z33" s="107">
        <v>241.4</v>
      </c>
      <c r="AA33" s="70">
        <f t="shared" si="0"/>
        <v>1636.9605237040003</v>
      </c>
      <c r="AB33" s="70">
        <f t="shared" si="0"/>
        <v>1682.014483072</v>
      </c>
      <c r="AC33" s="70">
        <f t="shared" si="0"/>
        <v>1727.0684424399994</v>
      </c>
      <c r="AD33" s="70">
        <f t="shared" si="0"/>
        <v>1772.1224018079997</v>
      </c>
      <c r="AE33" s="70">
        <f t="shared" si="0"/>
        <v>1832.194347632</v>
      </c>
      <c r="AF33" s="70">
        <f t="shared" si="0"/>
        <v>1892.266293456</v>
      </c>
      <c r="AG33" s="70">
        <f t="shared" si="0"/>
        <v>1952.33823928</v>
      </c>
      <c r="AH33" s="70">
        <f t="shared" si="0"/>
        <v>1974.8652189640002</v>
      </c>
      <c r="AI33" s="71">
        <f t="shared" si="0"/>
        <v>1997.3921986480002</v>
      </c>
      <c r="AJ33" s="104">
        <f t="shared" si="1"/>
        <v>0.019856358259400242</v>
      </c>
      <c r="AK33" s="105">
        <f t="shared" si="2"/>
        <v>0.08105687416032237</v>
      </c>
    </row>
    <row r="34" spans="5:39" ht="13.5" customHeight="1">
      <c r="E34" s="11"/>
      <c r="F34" s="168"/>
      <c r="G34" s="172"/>
      <c r="H34" s="171"/>
      <c r="I34" s="18"/>
      <c r="J34" s="14"/>
      <c r="K34" s="11"/>
      <c r="N34" s="14" t="s">
        <v>0</v>
      </c>
      <c r="O34" s="28"/>
      <c r="P34" s="6"/>
      <c r="Q34" s="14"/>
      <c r="T34" s="14"/>
      <c r="U34" s="14"/>
      <c r="V34" s="27"/>
      <c r="W34" s="11"/>
      <c r="X34" s="177"/>
      <c r="Y34" s="102">
        <v>55</v>
      </c>
      <c r="Z34" s="103">
        <v>246</v>
      </c>
      <c r="AA34" s="68">
        <f t="shared" si="0"/>
        <v>1668.1536405600004</v>
      </c>
      <c r="AB34" s="68">
        <f t="shared" si="0"/>
        <v>1714.06612608</v>
      </c>
      <c r="AC34" s="68">
        <f t="shared" si="0"/>
        <v>1759.9786115999996</v>
      </c>
      <c r="AD34" s="68">
        <f t="shared" si="0"/>
        <v>1805.89109712</v>
      </c>
      <c r="AE34" s="68">
        <f t="shared" si="0"/>
        <v>1867.10774448</v>
      </c>
      <c r="AF34" s="68">
        <f t="shared" si="0"/>
        <v>1928.3243918399996</v>
      </c>
      <c r="AG34" s="68">
        <f t="shared" si="0"/>
        <v>1989.5410391999997</v>
      </c>
      <c r="AH34" s="68">
        <f t="shared" si="0"/>
        <v>2012.49728196</v>
      </c>
      <c r="AI34" s="69">
        <f t="shared" si="0"/>
        <v>2035.4535247200004</v>
      </c>
      <c r="AJ34" s="104">
        <f t="shared" si="1"/>
        <v>0.01905550952775492</v>
      </c>
      <c r="AK34" s="105">
        <f t="shared" si="2"/>
        <v>0.10165696372592925</v>
      </c>
      <c r="AM34" s="2"/>
    </row>
    <row r="35" spans="5:37" ht="13.5" customHeight="1">
      <c r="E35" s="11"/>
      <c r="F35" s="168"/>
      <c r="G35" s="172"/>
      <c r="H35" s="172"/>
      <c r="I35" s="174" t="s">
        <v>9</v>
      </c>
      <c r="J35" s="179" t="s">
        <v>10</v>
      </c>
      <c r="K35" s="19"/>
      <c r="L35" s="20"/>
      <c r="N35" s="14"/>
      <c r="O35" s="28"/>
      <c r="P35" s="6"/>
      <c r="Q35" s="14"/>
      <c r="T35" s="14"/>
      <c r="U35" s="14"/>
      <c r="V35" s="27"/>
      <c r="W35" s="11"/>
      <c r="X35" s="177"/>
      <c r="Y35" s="106">
        <v>60</v>
      </c>
      <c r="Z35" s="107">
        <v>250.8</v>
      </c>
      <c r="AA35" s="70">
        <f t="shared" si="0"/>
        <v>1700.7029798880003</v>
      </c>
      <c r="AB35" s="70">
        <f t="shared" si="0"/>
        <v>1747.5113187840002</v>
      </c>
      <c r="AC35" s="70">
        <f t="shared" si="0"/>
        <v>1794.3196576799996</v>
      </c>
      <c r="AD35" s="70">
        <f t="shared" si="0"/>
        <v>1841.127996576</v>
      </c>
      <c r="AE35" s="70">
        <f t="shared" si="0"/>
        <v>1903.5391151039998</v>
      </c>
      <c r="AF35" s="70">
        <f t="shared" si="0"/>
        <v>1965.950233632</v>
      </c>
      <c r="AG35" s="70">
        <f t="shared" si="0"/>
        <v>2028.36135216</v>
      </c>
      <c r="AH35" s="70">
        <f t="shared" si="0"/>
        <v>2051.765521608</v>
      </c>
      <c r="AI35" s="71">
        <f t="shared" si="0"/>
        <v>2075.169691056</v>
      </c>
      <c r="AJ35" s="104">
        <f t="shared" si="1"/>
        <v>0.019512195121951015</v>
      </c>
      <c r="AK35" s="105">
        <f t="shared" si="2"/>
        <v>0.12315270935960587</v>
      </c>
    </row>
    <row r="36" spans="5:37" ht="13.5" customHeight="1">
      <c r="E36" s="11"/>
      <c r="F36" s="168"/>
      <c r="G36" s="172"/>
      <c r="H36" s="172"/>
      <c r="I36" s="175"/>
      <c r="J36" s="180"/>
      <c r="K36" s="19"/>
      <c r="L36" s="20"/>
      <c r="M36" s="21"/>
      <c r="N36" s="21"/>
      <c r="O36" s="21"/>
      <c r="P36" s="21"/>
      <c r="T36" s="21"/>
      <c r="U36" s="21"/>
      <c r="V36" s="27"/>
      <c r="W36" s="11"/>
      <c r="X36" s="177"/>
      <c r="Y36" s="102">
        <v>65</v>
      </c>
      <c r="Z36" s="103">
        <v>255.9</v>
      </c>
      <c r="AA36" s="68">
        <f t="shared" si="0"/>
        <v>1735.2866529240002</v>
      </c>
      <c r="AB36" s="68">
        <f t="shared" si="0"/>
        <v>1783.0468360320003</v>
      </c>
      <c r="AC36" s="68">
        <f t="shared" si="0"/>
        <v>1830.8070191399995</v>
      </c>
      <c r="AD36" s="68">
        <f t="shared" si="0"/>
        <v>1878.5672022479998</v>
      </c>
      <c r="AE36" s="68">
        <f t="shared" si="0"/>
        <v>1942.2474463919998</v>
      </c>
      <c r="AF36" s="68">
        <f t="shared" si="0"/>
        <v>2005.9276905359998</v>
      </c>
      <c r="AG36" s="68">
        <f t="shared" si="0"/>
        <v>2069.60793468</v>
      </c>
      <c r="AH36" s="68">
        <f t="shared" si="0"/>
        <v>2093.4880262340002</v>
      </c>
      <c r="AI36" s="69">
        <f t="shared" si="0"/>
        <v>2117.3681177880003</v>
      </c>
      <c r="AJ36" s="104">
        <f t="shared" si="1"/>
        <v>0.020334928229665206</v>
      </c>
      <c r="AK36" s="105">
        <f t="shared" si="2"/>
        <v>0.14599193909538744</v>
      </c>
    </row>
    <row r="37" spans="5:37" ht="13.5" customHeight="1">
      <c r="E37" s="11"/>
      <c r="F37" s="168"/>
      <c r="G37" s="172"/>
      <c r="H37" s="172"/>
      <c r="I37" s="175"/>
      <c r="J37" s="180"/>
      <c r="K37" s="19"/>
      <c r="L37" s="20"/>
      <c r="M37" s="21"/>
      <c r="N37" s="21"/>
      <c r="O37" s="21"/>
      <c r="P37" s="21"/>
      <c r="T37" s="26"/>
      <c r="U37" s="21"/>
      <c r="V37" s="27"/>
      <c r="W37" s="11"/>
      <c r="X37" s="177"/>
      <c r="Y37" s="106">
        <v>70</v>
      </c>
      <c r="Z37" s="107">
        <v>261.3</v>
      </c>
      <c r="AA37" s="70">
        <f t="shared" si="0"/>
        <v>1771.9046596680002</v>
      </c>
      <c r="AB37" s="70">
        <f t="shared" si="0"/>
        <v>1820.6726778240002</v>
      </c>
      <c r="AC37" s="70">
        <f t="shared" si="0"/>
        <v>1869.4406959799996</v>
      </c>
      <c r="AD37" s="70">
        <f t="shared" si="0"/>
        <v>1918.208714136</v>
      </c>
      <c r="AE37" s="70">
        <f t="shared" si="0"/>
        <v>1983.232738344</v>
      </c>
      <c r="AF37" s="70">
        <f t="shared" si="0"/>
        <v>2048.2567625519996</v>
      </c>
      <c r="AG37" s="70">
        <f t="shared" si="0"/>
        <v>2113.28078676</v>
      </c>
      <c r="AH37" s="70">
        <f t="shared" si="0"/>
        <v>2137.6647958380004</v>
      </c>
      <c r="AI37" s="71">
        <f t="shared" si="0"/>
        <v>2162.048804916</v>
      </c>
      <c r="AJ37" s="104">
        <f t="shared" si="1"/>
        <v>0.021101992966002125</v>
      </c>
      <c r="AK37" s="105">
        <f t="shared" si="2"/>
        <v>0.1701746529332735</v>
      </c>
    </row>
    <row r="38" spans="5:37" ht="13.5" customHeight="1">
      <c r="E38" s="11"/>
      <c r="F38" s="168"/>
      <c r="G38" s="172"/>
      <c r="H38" s="172"/>
      <c r="I38" s="175"/>
      <c r="J38" s="180"/>
      <c r="K38" s="19"/>
      <c r="L38" s="32"/>
      <c r="M38" s="21"/>
      <c r="N38" s="21"/>
      <c r="O38" s="21"/>
      <c r="P38" s="21"/>
      <c r="Q38" s="21"/>
      <c r="R38" s="21"/>
      <c r="S38" s="21"/>
      <c r="T38" s="21"/>
      <c r="U38" s="21"/>
      <c r="V38" s="27"/>
      <c r="W38" s="33"/>
      <c r="X38" s="177"/>
      <c r="Y38" s="102">
        <v>75</v>
      </c>
      <c r="Z38" s="103">
        <v>266.1</v>
      </c>
      <c r="AA38" s="68">
        <f t="shared" si="0"/>
        <v>1804.4539989960003</v>
      </c>
      <c r="AB38" s="68">
        <f t="shared" si="0"/>
        <v>1854.1178705280004</v>
      </c>
      <c r="AC38" s="68">
        <f t="shared" si="0"/>
        <v>1903.7817420599997</v>
      </c>
      <c r="AD38" s="68">
        <f t="shared" si="0"/>
        <v>1953.445613592</v>
      </c>
      <c r="AE38" s="68">
        <f t="shared" si="0"/>
        <v>2019.6641089680002</v>
      </c>
      <c r="AF38" s="68">
        <f t="shared" si="0"/>
        <v>2085.882604344</v>
      </c>
      <c r="AG38" s="68">
        <f t="shared" si="0"/>
        <v>2152.1010997199996</v>
      </c>
      <c r="AH38" s="68">
        <f t="shared" si="0"/>
        <v>2176.9330354860003</v>
      </c>
      <c r="AI38" s="69">
        <f t="shared" si="0"/>
        <v>2201.764971252</v>
      </c>
      <c r="AJ38" s="104">
        <f t="shared" si="1"/>
        <v>0.018369690011481143</v>
      </c>
      <c r="AK38" s="105">
        <f t="shared" si="2"/>
        <v>0.19167039856695034</v>
      </c>
    </row>
    <row r="39" spans="5:37" ht="13.5" customHeight="1">
      <c r="E39" s="11"/>
      <c r="F39" s="168"/>
      <c r="G39" s="172"/>
      <c r="H39" s="172"/>
      <c r="I39" s="175"/>
      <c r="J39" s="181"/>
      <c r="K39" s="183" t="s">
        <v>11</v>
      </c>
      <c r="L39" s="34"/>
      <c r="M39" s="21"/>
      <c r="N39" s="21"/>
      <c r="O39" s="21"/>
      <c r="P39" s="21"/>
      <c r="Q39" s="21"/>
      <c r="R39" s="21"/>
      <c r="S39" s="21"/>
      <c r="T39" s="21"/>
      <c r="U39" s="21"/>
      <c r="V39" s="27"/>
      <c r="W39" s="11"/>
      <c r="X39" s="177"/>
      <c r="Y39" s="106">
        <v>80</v>
      </c>
      <c r="Z39" s="107">
        <v>271</v>
      </c>
      <c r="AA39" s="70">
        <f aca="true" t="shared" si="3" ref="AA39:AI48">+$C$11*(1+AA$27)*$Z39/100*(1+$C$10)*$C$12</f>
        <v>1837.6814495600001</v>
      </c>
      <c r="AB39" s="70">
        <f t="shared" si="3"/>
        <v>1888.2598380800002</v>
      </c>
      <c r="AC39" s="70">
        <f t="shared" si="3"/>
        <v>1938.8382265999996</v>
      </c>
      <c r="AD39" s="70">
        <f t="shared" si="3"/>
        <v>1989.4166151199997</v>
      </c>
      <c r="AE39" s="70">
        <f t="shared" si="3"/>
        <v>2056.85446648</v>
      </c>
      <c r="AF39" s="70">
        <f t="shared" si="3"/>
        <v>2124.2923178399997</v>
      </c>
      <c r="AG39" s="70">
        <f t="shared" si="3"/>
        <v>2191.7301692</v>
      </c>
      <c r="AH39" s="70">
        <f t="shared" si="3"/>
        <v>2217.01936346</v>
      </c>
      <c r="AI39" s="71">
        <f t="shared" si="3"/>
        <v>2242.30855772</v>
      </c>
      <c r="AJ39" s="104">
        <f t="shared" si="1"/>
        <v>0.018414130026305875</v>
      </c>
      <c r="AK39" s="105">
        <f t="shared" si="2"/>
        <v>0.21361397223466172</v>
      </c>
    </row>
    <row r="40" spans="5:37" ht="13.5" customHeight="1">
      <c r="E40" s="11"/>
      <c r="F40" s="168"/>
      <c r="G40" s="172"/>
      <c r="H40" s="172"/>
      <c r="I40" s="175"/>
      <c r="J40" s="181"/>
      <c r="K40" s="184"/>
      <c r="L40" s="34"/>
      <c r="M40" s="21"/>
      <c r="N40" s="21"/>
      <c r="O40" s="21"/>
      <c r="P40" s="21"/>
      <c r="Q40" s="21"/>
      <c r="R40" s="21"/>
      <c r="S40" s="21"/>
      <c r="T40" s="21"/>
      <c r="U40" s="21"/>
      <c r="V40" s="27"/>
      <c r="W40" s="12"/>
      <c r="X40" s="177"/>
      <c r="Y40" s="102">
        <v>85</v>
      </c>
      <c r="Z40" s="103">
        <v>277.1</v>
      </c>
      <c r="AA40" s="68">
        <f t="shared" si="3"/>
        <v>1879.0462349560003</v>
      </c>
      <c r="AB40" s="68">
        <f t="shared" si="3"/>
        <v>1930.7631038080003</v>
      </c>
      <c r="AC40" s="68">
        <f t="shared" si="3"/>
        <v>1982.47997266</v>
      </c>
      <c r="AD40" s="68">
        <f t="shared" si="3"/>
        <v>2034.196841512</v>
      </c>
      <c r="AE40" s="68">
        <f t="shared" si="3"/>
        <v>2103.1526666480004</v>
      </c>
      <c r="AF40" s="68">
        <f t="shared" si="3"/>
        <v>2172.1084917840003</v>
      </c>
      <c r="AG40" s="68">
        <f t="shared" si="3"/>
        <v>2241.06431692</v>
      </c>
      <c r="AH40" s="68">
        <f t="shared" si="3"/>
        <v>2266.922751346</v>
      </c>
      <c r="AI40" s="69">
        <f t="shared" si="3"/>
        <v>2292.7811857720003</v>
      </c>
      <c r="AJ40" s="104">
        <f t="shared" si="1"/>
        <v>0.022509225092251173</v>
      </c>
      <c r="AK40" s="105">
        <f t="shared" si="2"/>
        <v>0.24093148231079264</v>
      </c>
    </row>
    <row r="41" spans="5:37" ht="13.5" customHeight="1">
      <c r="E41" s="11"/>
      <c r="F41" s="168"/>
      <c r="G41" s="172"/>
      <c r="H41" s="172"/>
      <c r="I41" s="175"/>
      <c r="J41" s="181"/>
      <c r="K41" s="184"/>
      <c r="L41" s="19"/>
      <c r="M41" s="21"/>
      <c r="N41" s="21"/>
      <c r="O41" s="21"/>
      <c r="P41" s="21"/>
      <c r="Q41" s="21"/>
      <c r="R41" s="21"/>
      <c r="S41" s="21"/>
      <c r="T41" s="21"/>
      <c r="U41" s="21"/>
      <c r="V41" s="27"/>
      <c r="W41" s="11"/>
      <c r="X41" s="177"/>
      <c r="Y41" s="106">
        <v>90</v>
      </c>
      <c r="Z41" s="107">
        <v>283.5</v>
      </c>
      <c r="AA41" s="70">
        <f t="shared" si="3"/>
        <v>1922.4453540600002</v>
      </c>
      <c r="AB41" s="70">
        <f t="shared" si="3"/>
        <v>1975.3566940800001</v>
      </c>
      <c r="AC41" s="70">
        <f t="shared" si="3"/>
        <v>2028.2680340999996</v>
      </c>
      <c r="AD41" s="70">
        <f t="shared" si="3"/>
        <v>2081.17937412</v>
      </c>
      <c r="AE41" s="70">
        <f t="shared" si="3"/>
        <v>2151.7278274799996</v>
      </c>
      <c r="AF41" s="70">
        <f t="shared" si="3"/>
        <v>2222.27628084</v>
      </c>
      <c r="AG41" s="70">
        <f t="shared" si="3"/>
        <v>2292.8247342</v>
      </c>
      <c r="AH41" s="70">
        <f t="shared" si="3"/>
        <v>2319.28040421</v>
      </c>
      <c r="AI41" s="71">
        <f t="shared" si="3"/>
        <v>2345.73607422</v>
      </c>
      <c r="AJ41" s="104">
        <f t="shared" si="1"/>
        <v>0.023096355106459576</v>
      </c>
      <c r="AK41" s="105">
        <f t="shared" si="2"/>
        <v>0.26959247648902807</v>
      </c>
    </row>
    <row r="42" spans="5:37" ht="13.5" customHeight="1">
      <c r="E42" s="11"/>
      <c r="F42" s="168"/>
      <c r="G42" s="172"/>
      <c r="H42" s="172"/>
      <c r="I42" s="175"/>
      <c r="J42" s="181"/>
      <c r="K42" s="184"/>
      <c r="L42" s="19"/>
      <c r="M42" s="21"/>
      <c r="N42" s="21"/>
      <c r="O42" s="21"/>
      <c r="P42" s="21"/>
      <c r="Q42" s="21"/>
      <c r="R42" s="21"/>
      <c r="S42" s="21"/>
      <c r="T42" s="21"/>
      <c r="U42" s="21"/>
      <c r="V42" s="27"/>
      <c r="W42" s="12"/>
      <c r="X42" s="177"/>
      <c r="Y42" s="102">
        <v>95</v>
      </c>
      <c r="Z42" s="103">
        <v>289.8</v>
      </c>
      <c r="AA42" s="68">
        <f t="shared" si="3"/>
        <v>1965.1663619280002</v>
      </c>
      <c r="AB42" s="68">
        <f t="shared" si="3"/>
        <v>2019.253509504</v>
      </c>
      <c r="AC42" s="68">
        <f t="shared" si="3"/>
        <v>2073.34065708</v>
      </c>
      <c r="AD42" s="68">
        <f t="shared" si="3"/>
        <v>2127.4278046560003</v>
      </c>
      <c r="AE42" s="68">
        <f t="shared" si="3"/>
        <v>2199.544001424</v>
      </c>
      <c r="AF42" s="68">
        <f t="shared" si="3"/>
        <v>2271.660198192</v>
      </c>
      <c r="AG42" s="68">
        <f t="shared" si="3"/>
        <v>2343.77639496</v>
      </c>
      <c r="AH42" s="68">
        <f t="shared" si="3"/>
        <v>2370.819968748</v>
      </c>
      <c r="AI42" s="69">
        <f t="shared" si="3"/>
        <v>2397.8635425360003</v>
      </c>
      <c r="AJ42" s="104">
        <f t="shared" si="1"/>
        <v>0.022222222222222365</v>
      </c>
      <c r="AK42" s="105">
        <f t="shared" si="2"/>
        <v>0.29780564263322895</v>
      </c>
    </row>
    <row r="43" spans="5:37" ht="13.5" customHeight="1">
      <c r="E43" s="11"/>
      <c r="F43" s="168"/>
      <c r="G43" s="172"/>
      <c r="H43" s="172"/>
      <c r="I43" s="175"/>
      <c r="J43" s="181"/>
      <c r="K43" s="184"/>
      <c r="L43" s="153" t="s">
        <v>12</v>
      </c>
      <c r="M43" s="21"/>
      <c r="N43" s="21"/>
      <c r="O43" s="21"/>
      <c r="P43" s="21"/>
      <c r="Q43" s="21"/>
      <c r="R43" s="21"/>
      <c r="S43" s="21"/>
      <c r="T43" s="21"/>
      <c r="U43" s="21"/>
      <c r="V43" s="27"/>
      <c r="W43" s="11"/>
      <c r="X43" s="177"/>
      <c r="Y43" s="106">
        <v>100</v>
      </c>
      <c r="Z43" s="107">
        <v>296.2</v>
      </c>
      <c r="AA43" s="70">
        <f t="shared" si="3"/>
        <v>2008.565481032</v>
      </c>
      <c r="AB43" s="70">
        <f t="shared" si="3"/>
        <v>2063.847099776</v>
      </c>
      <c r="AC43" s="70">
        <f t="shared" si="3"/>
        <v>2119.1287185199994</v>
      </c>
      <c r="AD43" s="70">
        <f t="shared" si="3"/>
        <v>2174.4103372639997</v>
      </c>
      <c r="AE43" s="70">
        <f t="shared" si="3"/>
        <v>2248.1191622559995</v>
      </c>
      <c r="AF43" s="70">
        <f t="shared" si="3"/>
        <v>2321.8279872479998</v>
      </c>
      <c r="AG43" s="70">
        <f t="shared" si="3"/>
        <v>2395.5368122399996</v>
      </c>
      <c r="AH43" s="70">
        <f t="shared" si="3"/>
        <v>2423.1776216119997</v>
      </c>
      <c r="AI43" s="71">
        <f t="shared" si="3"/>
        <v>2450.818430984</v>
      </c>
      <c r="AJ43" s="104">
        <f t="shared" si="1"/>
        <v>0.02208419599723932</v>
      </c>
      <c r="AK43" s="105">
        <f t="shared" si="2"/>
        <v>0.32646663681146415</v>
      </c>
    </row>
    <row r="44" spans="5:37" ht="13.5" customHeight="1">
      <c r="E44" s="11"/>
      <c r="F44" s="168"/>
      <c r="G44" s="172"/>
      <c r="H44" s="172"/>
      <c r="I44" s="175"/>
      <c r="J44" s="181"/>
      <c r="K44" s="185"/>
      <c r="L44" s="154"/>
      <c r="M44" s="21"/>
      <c r="N44" s="21"/>
      <c r="O44" s="21"/>
      <c r="P44" s="21"/>
      <c r="Q44" s="21"/>
      <c r="R44" s="21"/>
      <c r="S44" s="21"/>
      <c r="T44" s="21"/>
      <c r="U44" s="21"/>
      <c r="V44" s="27"/>
      <c r="W44" s="11"/>
      <c r="X44" s="177"/>
      <c r="Y44" s="102">
        <v>105</v>
      </c>
      <c r="Z44" s="103">
        <v>303.1</v>
      </c>
      <c r="AA44" s="68">
        <f t="shared" si="3"/>
        <v>2055.3551563160004</v>
      </c>
      <c r="AB44" s="68">
        <f t="shared" si="3"/>
        <v>2111.924564288</v>
      </c>
      <c r="AC44" s="68">
        <f t="shared" si="3"/>
        <v>2168.4939722599997</v>
      </c>
      <c r="AD44" s="68">
        <f t="shared" si="3"/>
        <v>2225.0633802320003</v>
      </c>
      <c r="AE44" s="68">
        <f t="shared" si="3"/>
        <v>2300.489257528</v>
      </c>
      <c r="AF44" s="68">
        <f t="shared" si="3"/>
        <v>2375.9151348240002</v>
      </c>
      <c r="AG44" s="68">
        <f t="shared" si="3"/>
        <v>2451.34101212</v>
      </c>
      <c r="AH44" s="68">
        <f t="shared" si="3"/>
        <v>2479.6257161060003</v>
      </c>
      <c r="AI44" s="69">
        <f t="shared" si="3"/>
        <v>2507.9104200920005</v>
      </c>
      <c r="AJ44" s="104">
        <f t="shared" si="1"/>
        <v>0.02329507089804217</v>
      </c>
      <c r="AK44" s="105">
        <f t="shared" si="2"/>
        <v>0.3573667711598747</v>
      </c>
    </row>
    <row r="45" spans="5:37" ht="13.5" customHeight="1">
      <c r="E45" s="11"/>
      <c r="F45" s="168"/>
      <c r="G45" s="172"/>
      <c r="H45" s="172"/>
      <c r="I45" s="175"/>
      <c r="J45" s="181"/>
      <c r="K45" s="185"/>
      <c r="L45" s="154"/>
      <c r="M45" s="21"/>
      <c r="N45" s="21"/>
      <c r="O45" s="21"/>
      <c r="P45" s="21"/>
      <c r="Q45" s="21"/>
      <c r="R45" s="21"/>
      <c r="S45" s="21"/>
      <c r="T45" s="21"/>
      <c r="U45" s="21"/>
      <c r="V45" s="27"/>
      <c r="W45" s="11"/>
      <c r="X45" s="177"/>
      <c r="Y45" s="106">
        <v>110</v>
      </c>
      <c r="Z45" s="107">
        <v>310.2</v>
      </c>
      <c r="AA45" s="70">
        <f t="shared" si="3"/>
        <v>2103.501054072</v>
      </c>
      <c r="AB45" s="70">
        <f t="shared" si="3"/>
        <v>2161.3955784960003</v>
      </c>
      <c r="AC45" s="70">
        <f t="shared" si="3"/>
        <v>2219.2901029199998</v>
      </c>
      <c r="AD45" s="70">
        <f t="shared" si="3"/>
        <v>2277.1846273439996</v>
      </c>
      <c r="AE45" s="70">
        <f t="shared" si="3"/>
        <v>2354.3773265759996</v>
      </c>
      <c r="AF45" s="70">
        <f t="shared" si="3"/>
        <v>2431.570025808</v>
      </c>
      <c r="AG45" s="70">
        <f t="shared" si="3"/>
        <v>2508.7627250399996</v>
      </c>
      <c r="AH45" s="70">
        <f t="shared" si="3"/>
        <v>2537.709987252</v>
      </c>
      <c r="AI45" s="71">
        <f t="shared" si="3"/>
        <v>2566.657249464</v>
      </c>
      <c r="AJ45" s="104">
        <f t="shared" si="1"/>
        <v>0.02342461233916171</v>
      </c>
      <c r="AK45" s="105">
        <f t="shared" si="2"/>
        <v>0.38916256157635454</v>
      </c>
    </row>
    <row r="46" spans="5:37" ht="13.5" customHeight="1">
      <c r="E46" s="11"/>
      <c r="F46" s="168"/>
      <c r="G46" s="172"/>
      <c r="H46" s="172"/>
      <c r="I46" s="175"/>
      <c r="J46" s="181"/>
      <c r="K46" s="185"/>
      <c r="L46" s="154"/>
      <c r="M46" s="49"/>
      <c r="N46" s="21"/>
      <c r="O46" s="21"/>
      <c r="P46" s="21"/>
      <c r="Q46" s="21"/>
      <c r="R46" s="21"/>
      <c r="S46" s="21"/>
      <c r="T46" s="21"/>
      <c r="U46" s="21"/>
      <c r="V46" s="27"/>
      <c r="W46" s="11"/>
      <c r="X46" s="177"/>
      <c r="Y46" s="102">
        <v>115</v>
      </c>
      <c r="Z46" s="103">
        <v>317.8</v>
      </c>
      <c r="AA46" s="68">
        <f t="shared" si="3"/>
        <v>2155.0375080080003</v>
      </c>
      <c r="AB46" s="68">
        <f t="shared" si="3"/>
        <v>2214.350466944</v>
      </c>
      <c r="AC46" s="68">
        <f t="shared" si="3"/>
        <v>2273.66342588</v>
      </c>
      <c r="AD46" s="68">
        <f t="shared" si="3"/>
        <v>2332.9763848159996</v>
      </c>
      <c r="AE46" s="68">
        <f t="shared" si="3"/>
        <v>2412.060330064</v>
      </c>
      <c r="AF46" s="68">
        <f t="shared" si="3"/>
        <v>2491.144275312</v>
      </c>
      <c r="AG46" s="68">
        <f t="shared" si="3"/>
        <v>2570.22822056</v>
      </c>
      <c r="AH46" s="68">
        <f t="shared" si="3"/>
        <v>2599.884700028</v>
      </c>
      <c r="AI46" s="69">
        <f t="shared" si="3"/>
        <v>2629.5411794960005</v>
      </c>
      <c r="AJ46" s="104">
        <f t="shared" si="1"/>
        <v>0.024500322372662975</v>
      </c>
      <c r="AK46" s="105">
        <f t="shared" si="2"/>
        <v>0.4231974921630095</v>
      </c>
    </row>
    <row r="47" spans="5:37" ht="13.5" customHeight="1">
      <c r="E47" s="11"/>
      <c r="F47" s="168"/>
      <c r="G47" s="172"/>
      <c r="H47" s="172"/>
      <c r="I47" s="175"/>
      <c r="J47" s="181"/>
      <c r="K47" s="185"/>
      <c r="L47" s="154"/>
      <c r="M47" s="139" t="s">
        <v>13</v>
      </c>
      <c r="N47" s="19"/>
      <c r="O47" s="21"/>
      <c r="P47" s="21"/>
      <c r="Q47" s="21"/>
      <c r="R47" s="21"/>
      <c r="S47" s="21"/>
      <c r="T47" s="21"/>
      <c r="U47" s="21"/>
      <c r="V47" s="27"/>
      <c r="W47" s="11"/>
      <c r="X47" s="177"/>
      <c r="Y47" s="106">
        <v>120</v>
      </c>
      <c r="Z47" s="107">
        <v>326.5</v>
      </c>
      <c r="AA47" s="70">
        <f t="shared" si="3"/>
        <v>2214.03318554</v>
      </c>
      <c r="AB47" s="70">
        <f t="shared" si="3"/>
        <v>2274.96987872</v>
      </c>
      <c r="AC47" s="70">
        <f t="shared" si="3"/>
        <v>2335.9065718999996</v>
      </c>
      <c r="AD47" s="70">
        <f t="shared" si="3"/>
        <v>2396.84326508</v>
      </c>
      <c r="AE47" s="70">
        <f t="shared" si="3"/>
        <v>2478.0921893199998</v>
      </c>
      <c r="AF47" s="70">
        <f t="shared" si="3"/>
        <v>2559.3411135599995</v>
      </c>
      <c r="AG47" s="70">
        <f t="shared" si="3"/>
        <v>2640.5900377999997</v>
      </c>
      <c r="AH47" s="70">
        <f t="shared" si="3"/>
        <v>2671.05838439</v>
      </c>
      <c r="AI47" s="71">
        <f t="shared" si="3"/>
        <v>2701.52673098</v>
      </c>
      <c r="AJ47" s="104">
        <f t="shared" si="1"/>
        <v>0.02737570799244793</v>
      </c>
      <c r="AK47" s="105">
        <f t="shared" si="2"/>
        <v>0.46215853112404837</v>
      </c>
    </row>
    <row r="48" spans="5:37" ht="13.5" customHeight="1">
      <c r="E48" s="11"/>
      <c r="F48" s="168"/>
      <c r="G48" s="172"/>
      <c r="H48" s="172"/>
      <c r="I48" s="175"/>
      <c r="J48" s="181"/>
      <c r="K48" s="185"/>
      <c r="L48" s="154"/>
      <c r="M48" s="140"/>
      <c r="N48" s="19"/>
      <c r="O48" s="21"/>
      <c r="P48" s="21"/>
      <c r="Q48" s="21"/>
      <c r="R48" s="21"/>
      <c r="S48" s="21"/>
      <c r="T48" s="21"/>
      <c r="U48" s="21"/>
      <c r="V48" s="27"/>
      <c r="W48" s="11"/>
      <c r="X48" s="177"/>
      <c r="Y48" s="102">
        <v>125</v>
      </c>
      <c r="Z48" s="103">
        <v>334.6</v>
      </c>
      <c r="AA48" s="68">
        <f t="shared" si="3"/>
        <v>2268.9601956560005</v>
      </c>
      <c r="AB48" s="68">
        <f t="shared" si="3"/>
        <v>2331.4086414080007</v>
      </c>
      <c r="AC48" s="68">
        <f t="shared" si="3"/>
        <v>2393.85708716</v>
      </c>
      <c r="AD48" s="68">
        <f t="shared" si="3"/>
        <v>2456.3055329119998</v>
      </c>
      <c r="AE48" s="68">
        <f t="shared" si="3"/>
        <v>2539.5701272479996</v>
      </c>
      <c r="AF48" s="68">
        <f t="shared" si="3"/>
        <v>2622.8347215840004</v>
      </c>
      <c r="AG48" s="68">
        <f t="shared" si="3"/>
        <v>2706.09931592</v>
      </c>
      <c r="AH48" s="68">
        <f t="shared" si="3"/>
        <v>2737.323538796</v>
      </c>
      <c r="AI48" s="69">
        <f t="shared" si="3"/>
        <v>2768.547761672001</v>
      </c>
      <c r="AJ48" s="104">
        <f t="shared" si="1"/>
        <v>0.02480857580398199</v>
      </c>
      <c r="AK48" s="105">
        <f t="shared" si="2"/>
        <v>0.498432601880878</v>
      </c>
    </row>
    <row r="49" spans="5:39" ht="13.5" customHeight="1">
      <c r="E49" s="11"/>
      <c r="F49" s="168"/>
      <c r="G49" s="172"/>
      <c r="H49" s="172"/>
      <c r="I49" s="175"/>
      <c r="J49" s="181"/>
      <c r="K49" s="185"/>
      <c r="L49" s="154"/>
      <c r="M49" s="140"/>
      <c r="N49" s="19"/>
      <c r="O49" s="21"/>
      <c r="P49" s="21"/>
      <c r="Q49" s="21"/>
      <c r="R49" s="21"/>
      <c r="S49" s="21"/>
      <c r="T49" s="21"/>
      <c r="U49" s="21"/>
      <c r="V49" s="27"/>
      <c r="W49" s="11"/>
      <c r="X49" s="177"/>
      <c r="Y49" s="106">
        <v>130</v>
      </c>
      <c r="Z49" s="107">
        <v>342.8</v>
      </c>
      <c r="AA49" s="70">
        <f aca="true" t="shared" si="4" ref="AA49:AI58">+$C$11*(1+AA$27)*$Z49/100*(1+$C$10)*$C$12</f>
        <v>2324.5653170080004</v>
      </c>
      <c r="AB49" s="70">
        <f t="shared" si="4"/>
        <v>2388.544178944</v>
      </c>
      <c r="AC49" s="70">
        <f t="shared" si="4"/>
        <v>2452.52304088</v>
      </c>
      <c r="AD49" s="70">
        <f t="shared" si="4"/>
        <v>2516.501902816</v>
      </c>
      <c r="AE49" s="70">
        <f t="shared" si="4"/>
        <v>2601.807052064</v>
      </c>
      <c r="AF49" s="70">
        <f t="shared" si="4"/>
        <v>2687.1122013120003</v>
      </c>
      <c r="AG49" s="70">
        <f t="shared" si="4"/>
        <v>2772.4173505599997</v>
      </c>
      <c r="AH49" s="70">
        <f t="shared" si="4"/>
        <v>2804.406781528</v>
      </c>
      <c r="AI49" s="71">
        <f t="shared" si="4"/>
        <v>2836.3962124960003</v>
      </c>
      <c r="AJ49" s="104">
        <f t="shared" si="1"/>
        <v>0.02450687387925865</v>
      </c>
      <c r="AK49" s="105">
        <f t="shared" si="2"/>
        <v>0.5351545006717422</v>
      </c>
      <c r="AM49" s="2"/>
    </row>
    <row r="50" spans="5:37" ht="13.5" customHeight="1">
      <c r="E50" s="11"/>
      <c r="F50" s="168"/>
      <c r="G50" s="172"/>
      <c r="H50" s="172"/>
      <c r="I50" s="175"/>
      <c r="J50" s="181"/>
      <c r="K50" s="185"/>
      <c r="L50" s="154"/>
      <c r="M50" s="140"/>
      <c r="N50" s="22"/>
      <c r="O50" s="21"/>
      <c r="P50" s="21"/>
      <c r="Q50" s="21"/>
      <c r="R50" s="21"/>
      <c r="S50" s="21"/>
      <c r="T50" s="21"/>
      <c r="U50" s="21"/>
      <c r="V50" s="27"/>
      <c r="W50" s="12"/>
      <c r="X50" s="177"/>
      <c r="Y50" s="102">
        <v>135</v>
      </c>
      <c r="Z50" s="103">
        <v>351.3</v>
      </c>
      <c r="AA50" s="68">
        <f t="shared" si="4"/>
        <v>2382.2047720680007</v>
      </c>
      <c r="AB50" s="68">
        <f t="shared" si="4"/>
        <v>2447.770041024</v>
      </c>
      <c r="AC50" s="68">
        <f t="shared" si="4"/>
        <v>2513.3353099799997</v>
      </c>
      <c r="AD50" s="68">
        <f t="shared" si="4"/>
        <v>2578.900578936</v>
      </c>
      <c r="AE50" s="68">
        <f t="shared" si="4"/>
        <v>2666.320937544</v>
      </c>
      <c r="AF50" s="68">
        <f t="shared" si="4"/>
        <v>2753.741296152</v>
      </c>
      <c r="AG50" s="68">
        <f t="shared" si="4"/>
        <v>2841.16165476</v>
      </c>
      <c r="AH50" s="68">
        <f t="shared" si="4"/>
        <v>2873.944289238</v>
      </c>
      <c r="AI50" s="69">
        <f t="shared" si="4"/>
        <v>2906.7269237160003</v>
      </c>
      <c r="AJ50" s="104">
        <f t="shared" si="1"/>
        <v>0.024795799299883292</v>
      </c>
      <c r="AK50" s="105">
        <f t="shared" si="2"/>
        <v>0.5732198835647111</v>
      </c>
    </row>
    <row r="51" spans="5:37" ht="13.5" customHeight="1">
      <c r="E51" s="11"/>
      <c r="F51" s="168"/>
      <c r="G51" s="172"/>
      <c r="H51" s="172"/>
      <c r="I51" s="175"/>
      <c r="J51" s="181"/>
      <c r="K51" s="185"/>
      <c r="L51" s="154"/>
      <c r="M51" s="141"/>
      <c r="N51" s="163" t="s">
        <v>14</v>
      </c>
      <c r="O51" s="21"/>
      <c r="P51" s="21"/>
      <c r="Q51" s="21"/>
      <c r="R51" s="21"/>
      <c r="S51" s="21"/>
      <c r="T51" s="21"/>
      <c r="U51" s="21"/>
      <c r="V51" s="27"/>
      <c r="W51" s="11"/>
      <c r="X51" s="177"/>
      <c r="Y51" s="106">
        <v>140</v>
      </c>
      <c r="Z51" s="107">
        <v>360</v>
      </c>
      <c r="AA51" s="70">
        <f t="shared" si="4"/>
        <v>2441.2004496000004</v>
      </c>
      <c r="AB51" s="70">
        <f t="shared" si="4"/>
        <v>2508.3894528</v>
      </c>
      <c r="AC51" s="70">
        <f t="shared" si="4"/>
        <v>2575.5784559999997</v>
      </c>
      <c r="AD51" s="70">
        <f t="shared" si="4"/>
        <v>2642.7674592</v>
      </c>
      <c r="AE51" s="70">
        <f t="shared" si="4"/>
        <v>2732.3527968</v>
      </c>
      <c r="AF51" s="70">
        <f t="shared" si="4"/>
        <v>2821.9381344</v>
      </c>
      <c r="AG51" s="70">
        <f t="shared" si="4"/>
        <v>2911.523472</v>
      </c>
      <c r="AH51" s="70">
        <f t="shared" si="4"/>
        <v>2945.1179736</v>
      </c>
      <c r="AI51" s="71">
        <f t="shared" si="4"/>
        <v>2978.7124752</v>
      </c>
      <c r="AJ51" s="104">
        <f t="shared" si="1"/>
        <v>0.024765157984628416</v>
      </c>
      <c r="AK51" s="105">
        <f t="shared" si="2"/>
        <v>0.61218092252575</v>
      </c>
    </row>
    <row r="52" spans="5:37" ht="13.5" customHeight="1">
      <c r="E52" s="11"/>
      <c r="F52" s="168"/>
      <c r="G52" s="172"/>
      <c r="H52" s="172"/>
      <c r="I52" s="175"/>
      <c r="J52" s="181"/>
      <c r="K52" s="185"/>
      <c r="L52" s="154"/>
      <c r="M52" s="141"/>
      <c r="N52" s="164"/>
      <c r="O52" s="21"/>
      <c r="P52" s="21"/>
      <c r="Q52" s="21"/>
      <c r="R52" s="21"/>
      <c r="S52" s="21"/>
      <c r="T52" s="21"/>
      <c r="U52" s="21"/>
      <c r="V52" s="27"/>
      <c r="W52" s="12"/>
      <c r="X52" s="177"/>
      <c r="Y52" s="102">
        <v>145</v>
      </c>
      <c r="Z52" s="103">
        <v>369</v>
      </c>
      <c r="AA52" s="68">
        <f t="shared" si="4"/>
        <v>2502.23046084</v>
      </c>
      <c r="AB52" s="68">
        <f t="shared" si="4"/>
        <v>2571.0991891200006</v>
      </c>
      <c r="AC52" s="68">
        <f t="shared" si="4"/>
        <v>2639.967917399999</v>
      </c>
      <c r="AD52" s="68">
        <f t="shared" si="4"/>
        <v>2708.83664568</v>
      </c>
      <c r="AE52" s="68">
        <f t="shared" si="4"/>
        <v>2800.66161672</v>
      </c>
      <c r="AF52" s="68">
        <f t="shared" si="4"/>
        <v>2892.48658776</v>
      </c>
      <c r="AG52" s="68">
        <f t="shared" si="4"/>
        <v>2984.3115587999996</v>
      </c>
      <c r="AH52" s="68">
        <f t="shared" si="4"/>
        <v>3018.74592294</v>
      </c>
      <c r="AI52" s="69">
        <f t="shared" si="4"/>
        <v>3053.18028708</v>
      </c>
      <c r="AJ52" s="104">
        <f t="shared" si="1"/>
        <v>0.025000000000000133</v>
      </c>
      <c r="AK52" s="105">
        <f t="shared" si="2"/>
        <v>0.6524854455888938</v>
      </c>
    </row>
    <row r="53" spans="5:37" ht="13.5" customHeight="1">
      <c r="E53" s="3"/>
      <c r="F53" s="168"/>
      <c r="G53" s="172"/>
      <c r="H53" s="172"/>
      <c r="I53" s="175"/>
      <c r="J53" s="181"/>
      <c r="K53" s="185"/>
      <c r="L53" s="154"/>
      <c r="M53" s="141"/>
      <c r="N53" s="164"/>
      <c r="O53" s="21"/>
      <c r="P53" s="21"/>
      <c r="Q53" s="21"/>
      <c r="R53" s="21"/>
      <c r="S53" s="21"/>
      <c r="T53" s="21"/>
      <c r="U53" s="21"/>
      <c r="V53" s="27"/>
      <c r="W53" s="11"/>
      <c r="X53" s="177"/>
      <c r="Y53" s="106">
        <v>150</v>
      </c>
      <c r="Z53" s="107">
        <v>378.1</v>
      </c>
      <c r="AA53" s="70">
        <f t="shared" si="4"/>
        <v>2563.9385833160004</v>
      </c>
      <c r="AB53" s="70">
        <f t="shared" si="4"/>
        <v>2634.5057002880003</v>
      </c>
      <c r="AC53" s="70">
        <f t="shared" si="4"/>
        <v>2705.0728172599993</v>
      </c>
      <c r="AD53" s="70">
        <f t="shared" si="4"/>
        <v>2775.639934232</v>
      </c>
      <c r="AE53" s="70">
        <f t="shared" si="4"/>
        <v>2869.7294235279996</v>
      </c>
      <c r="AF53" s="70">
        <f t="shared" si="4"/>
        <v>2963.818912824</v>
      </c>
      <c r="AG53" s="70">
        <f t="shared" si="4"/>
        <v>3057.90840212</v>
      </c>
      <c r="AH53" s="70">
        <f t="shared" si="4"/>
        <v>3093.191960606</v>
      </c>
      <c r="AI53" s="71">
        <f t="shared" si="4"/>
        <v>3128.475519092</v>
      </c>
      <c r="AJ53" s="104">
        <f t="shared" si="1"/>
        <v>0.024661246612466048</v>
      </c>
      <c r="AK53" s="105">
        <f t="shared" si="2"/>
        <v>0.6932377966860723</v>
      </c>
    </row>
    <row r="54" spans="5:37" ht="13.5" customHeight="1">
      <c r="E54" s="3"/>
      <c r="F54" s="168"/>
      <c r="G54" s="172"/>
      <c r="H54" s="172"/>
      <c r="I54" s="175"/>
      <c r="J54" s="181"/>
      <c r="K54" s="185"/>
      <c r="L54" s="154"/>
      <c r="M54" s="141"/>
      <c r="N54" s="164"/>
      <c r="O54" s="21"/>
      <c r="P54" s="21"/>
      <c r="Q54" s="21"/>
      <c r="R54" s="21"/>
      <c r="S54" s="21"/>
      <c r="T54" s="21"/>
      <c r="U54" s="21"/>
      <c r="V54" s="27"/>
      <c r="W54" s="12"/>
      <c r="X54" s="177"/>
      <c r="Y54" s="102">
        <v>155</v>
      </c>
      <c r="Z54" s="103">
        <v>387.3</v>
      </c>
      <c r="AA54" s="68">
        <f t="shared" si="4"/>
        <v>2626.324817028001</v>
      </c>
      <c r="AB54" s="68">
        <f t="shared" si="4"/>
        <v>2698.608986304</v>
      </c>
      <c r="AC54" s="68">
        <f t="shared" si="4"/>
        <v>2770.8931555799995</v>
      </c>
      <c r="AD54" s="68">
        <f t="shared" si="4"/>
        <v>2843.177324856</v>
      </c>
      <c r="AE54" s="68">
        <f t="shared" si="4"/>
        <v>2939.556217224</v>
      </c>
      <c r="AF54" s="68">
        <f t="shared" si="4"/>
        <v>3035.9351095919997</v>
      </c>
      <c r="AG54" s="68">
        <f t="shared" si="4"/>
        <v>3132.31400196</v>
      </c>
      <c r="AH54" s="68">
        <f t="shared" si="4"/>
        <v>3168.4560865979997</v>
      </c>
      <c r="AI54" s="69">
        <f t="shared" si="4"/>
        <v>3204.5981712360003</v>
      </c>
      <c r="AJ54" s="104">
        <f t="shared" si="1"/>
        <v>0.024332187252049886</v>
      </c>
      <c r="AK54" s="105">
        <f t="shared" si="2"/>
        <v>0.7344379758172861</v>
      </c>
    </row>
    <row r="55" spans="5:37" ht="13.5" customHeight="1">
      <c r="E55" s="3"/>
      <c r="F55" s="169"/>
      <c r="G55" s="173"/>
      <c r="H55" s="173"/>
      <c r="I55" s="176"/>
      <c r="J55" s="181"/>
      <c r="K55" s="185"/>
      <c r="L55" s="154"/>
      <c r="M55" s="141"/>
      <c r="N55" s="140"/>
      <c r="O55" s="159" t="s">
        <v>15</v>
      </c>
      <c r="P55" s="21"/>
      <c r="Q55" s="21"/>
      <c r="R55" s="21"/>
      <c r="S55" s="21"/>
      <c r="T55" s="21"/>
      <c r="U55" s="21"/>
      <c r="V55" s="27"/>
      <c r="W55" s="11"/>
      <c r="X55" s="177"/>
      <c r="Y55" s="106">
        <v>160</v>
      </c>
      <c r="Z55" s="107">
        <v>398.7</v>
      </c>
      <c r="AA55" s="70">
        <f t="shared" si="4"/>
        <v>2703.629497932</v>
      </c>
      <c r="AB55" s="70">
        <f t="shared" si="4"/>
        <v>2778.041318976</v>
      </c>
      <c r="AC55" s="70">
        <f t="shared" si="4"/>
        <v>2852.4531400199994</v>
      </c>
      <c r="AD55" s="70">
        <f t="shared" si="4"/>
        <v>2926.8649610639995</v>
      </c>
      <c r="AE55" s="70">
        <f t="shared" si="4"/>
        <v>3026.080722456</v>
      </c>
      <c r="AF55" s="70">
        <f t="shared" si="4"/>
        <v>3125.2964838479993</v>
      </c>
      <c r="AG55" s="70">
        <f t="shared" si="4"/>
        <v>3224.5122452399996</v>
      </c>
      <c r="AH55" s="70">
        <f t="shared" si="4"/>
        <v>3261.718155762</v>
      </c>
      <c r="AI55" s="71">
        <f t="shared" si="4"/>
        <v>3298.924066284</v>
      </c>
      <c r="AJ55" s="104">
        <f t="shared" si="1"/>
        <v>0.029434546862896926</v>
      </c>
      <c r="AK55" s="105">
        <f t="shared" si="2"/>
        <v>0.7854903716972683</v>
      </c>
    </row>
    <row r="56" spans="5:37" ht="13.5" customHeight="1">
      <c r="E56" s="3"/>
      <c r="F56" s="3"/>
      <c r="G56" s="14"/>
      <c r="I56" s="14"/>
      <c r="J56" s="181"/>
      <c r="K56" s="185"/>
      <c r="L56" s="154"/>
      <c r="M56" s="141"/>
      <c r="N56" s="140"/>
      <c r="O56" s="160"/>
      <c r="P56" s="21"/>
      <c r="Q56" s="21"/>
      <c r="R56" s="21"/>
      <c r="S56" s="21"/>
      <c r="T56" s="21"/>
      <c r="U56" s="21"/>
      <c r="V56" s="27"/>
      <c r="W56" s="11"/>
      <c r="X56" s="177"/>
      <c r="Y56" s="102">
        <v>165</v>
      </c>
      <c r="Z56" s="103">
        <v>407.4</v>
      </c>
      <c r="AA56" s="68">
        <f t="shared" si="4"/>
        <v>2762.625175464</v>
      </c>
      <c r="AB56" s="68">
        <f t="shared" si="4"/>
        <v>2838.660730752</v>
      </c>
      <c r="AC56" s="68">
        <f t="shared" si="4"/>
        <v>2914.6962860399994</v>
      </c>
      <c r="AD56" s="68">
        <f t="shared" si="4"/>
        <v>2990.7318413279995</v>
      </c>
      <c r="AE56" s="68">
        <f t="shared" si="4"/>
        <v>3092.1125817119996</v>
      </c>
      <c r="AF56" s="68">
        <f t="shared" si="4"/>
        <v>3193.4933220959992</v>
      </c>
      <c r="AG56" s="68">
        <f t="shared" si="4"/>
        <v>3294.87406248</v>
      </c>
      <c r="AH56" s="68">
        <f t="shared" si="4"/>
        <v>3332.8918401240003</v>
      </c>
      <c r="AI56" s="69">
        <f t="shared" si="4"/>
        <v>3370.909617768</v>
      </c>
      <c r="AJ56" s="104">
        <f t="shared" si="1"/>
        <v>0.021820917983446098</v>
      </c>
      <c r="AK56" s="105">
        <f t="shared" si="2"/>
        <v>0.824451410658307</v>
      </c>
    </row>
    <row r="57" spans="5:37" ht="13.5" customHeight="1">
      <c r="E57" s="3"/>
      <c r="F57" s="3"/>
      <c r="G57" s="14"/>
      <c r="I57" s="14"/>
      <c r="J57" s="181"/>
      <c r="K57" s="185"/>
      <c r="L57" s="154"/>
      <c r="M57" s="141"/>
      <c r="N57" s="140"/>
      <c r="O57" s="160"/>
      <c r="P57" s="21"/>
      <c r="Q57" s="21"/>
      <c r="R57" s="21"/>
      <c r="S57" s="21"/>
      <c r="T57" s="21"/>
      <c r="U57" s="21"/>
      <c r="V57" s="27"/>
      <c r="W57" s="11"/>
      <c r="X57" s="177"/>
      <c r="Y57" s="106">
        <v>170</v>
      </c>
      <c r="Z57" s="107">
        <v>417.4</v>
      </c>
      <c r="AA57" s="70">
        <f t="shared" si="4"/>
        <v>2830.436299064</v>
      </c>
      <c r="AB57" s="70">
        <f t="shared" si="4"/>
        <v>2908.338215552</v>
      </c>
      <c r="AC57" s="70">
        <f t="shared" si="4"/>
        <v>2986.2401320399995</v>
      </c>
      <c r="AD57" s="70">
        <f t="shared" si="4"/>
        <v>3064.1420485279996</v>
      </c>
      <c r="AE57" s="70">
        <f t="shared" si="4"/>
        <v>3168.0112705119996</v>
      </c>
      <c r="AF57" s="70">
        <f t="shared" si="4"/>
        <v>3271.880492496</v>
      </c>
      <c r="AG57" s="70">
        <f t="shared" si="4"/>
        <v>3375.7497144799995</v>
      </c>
      <c r="AH57" s="70">
        <f t="shared" si="4"/>
        <v>3414.7006727239996</v>
      </c>
      <c r="AI57" s="71">
        <f t="shared" si="4"/>
        <v>3453.6516309679996</v>
      </c>
      <c r="AJ57" s="104">
        <f t="shared" si="1"/>
        <v>0.02454590083456054</v>
      </c>
      <c r="AK57" s="105">
        <f t="shared" si="2"/>
        <v>0.8692342140617999</v>
      </c>
    </row>
    <row r="58" spans="5:37" ht="13.5" customHeight="1">
      <c r="E58" s="3"/>
      <c r="F58" s="3"/>
      <c r="G58" s="14"/>
      <c r="H58" s="3"/>
      <c r="I58" s="14"/>
      <c r="J58" s="181"/>
      <c r="K58" s="185"/>
      <c r="L58" s="154"/>
      <c r="M58" s="141"/>
      <c r="N58" s="140"/>
      <c r="O58" s="160"/>
      <c r="P58" s="21"/>
      <c r="Q58" s="21"/>
      <c r="R58" s="21"/>
      <c r="S58" s="21"/>
      <c r="T58" s="21"/>
      <c r="U58" s="21"/>
      <c r="V58" s="27"/>
      <c r="W58" s="11"/>
      <c r="X58" s="177"/>
      <c r="Y58" s="102">
        <v>175</v>
      </c>
      <c r="Z58" s="103">
        <v>427.7</v>
      </c>
      <c r="AA58" s="68">
        <f t="shared" si="4"/>
        <v>2900.281756372</v>
      </c>
      <c r="AB58" s="68">
        <f t="shared" si="4"/>
        <v>2980.106024896</v>
      </c>
      <c r="AC58" s="68">
        <f t="shared" si="4"/>
        <v>3059.930293419999</v>
      </c>
      <c r="AD58" s="68">
        <f t="shared" si="4"/>
        <v>3139.7545619439998</v>
      </c>
      <c r="AE58" s="68">
        <f t="shared" si="4"/>
        <v>3246.1869199759994</v>
      </c>
      <c r="AF58" s="68">
        <f t="shared" si="4"/>
        <v>3352.619278008</v>
      </c>
      <c r="AG58" s="68">
        <f t="shared" si="4"/>
        <v>3459.0516360399993</v>
      </c>
      <c r="AH58" s="68">
        <f t="shared" si="4"/>
        <v>3498.963770302</v>
      </c>
      <c r="AI58" s="69">
        <f t="shared" si="4"/>
        <v>3538.875904564</v>
      </c>
      <c r="AJ58" s="104">
        <f t="shared" si="1"/>
        <v>0.02467656923814099</v>
      </c>
      <c r="AK58" s="105">
        <f t="shared" si="2"/>
        <v>0.915360501567398</v>
      </c>
    </row>
    <row r="59" spans="5:37" ht="13.5" customHeight="1">
      <c r="E59" s="3"/>
      <c r="F59" s="3"/>
      <c r="G59" s="14"/>
      <c r="H59" s="3"/>
      <c r="I59" s="14"/>
      <c r="J59" s="181"/>
      <c r="K59" s="185"/>
      <c r="L59" s="154"/>
      <c r="M59" s="141"/>
      <c r="N59" s="140"/>
      <c r="O59" s="161"/>
      <c r="P59" s="144" t="s">
        <v>16</v>
      </c>
      <c r="Q59" s="19"/>
      <c r="R59" s="21"/>
      <c r="S59" s="21"/>
      <c r="T59" s="21"/>
      <c r="U59" s="21"/>
      <c r="V59" s="27"/>
      <c r="W59" s="11"/>
      <c r="X59" s="177"/>
      <c r="Y59" s="106">
        <v>180</v>
      </c>
      <c r="Z59" s="107">
        <v>438.3</v>
      </c>
      <c r="AA59" s="70">
        <f aca="true" t="shared" si="5" ref="AA59:AI68">+$C$11*(1+AA$27)*$Z59/100*(1+$C$10)*$C$12</f>
        <v>2972.1615473880006</v>
      </c>
      <c r="AB59" s="70">
        <f t="shared" si="5"/>
        <v>3053.964158784</v>
      </c>
      <c r="AC59" s="70">
        <f t="shared" si="5"/>
        <v>3135.7667701799996</v>
      </c>
      <c r="AD59" s="70">
        <f t="shared" si="5"/>
        <v>3217.569381576</v>
      </c>
      <c r="AE59" s="70">
        <f t="shared" si="5"/>
        <v>3326.639530104</v>
      </c>
      <c r="AF59" s="70">
        <f t="shared" si="5"/>
        <v>3435.7096786320003</v>
      </c>
      <c r="AG59" s="70">
        <f t="shared" si="5"/>
        <v>3544.77982716</v>
      </c>
      <c r="AH59" s="70">
        <f t="shared" si="5"/>
        <v>3585.6811328580006</v>
      </c>
      <c r="AI59" s="71">
        <f t="shared" si="5"/>
        <v>3626.5824385560004</v>
      </c>
      <c r="AJ59" s="104">
        <f t="shared" si="1"/>
        <v>0.02478372691138664</v>
      </c>
      <c r="AK59" s="105">
        <f t="shared" si="2"/>
        <v>0.9628302731751008</v>
      </c>
    </row>
    <row r="60" spans="5:37" ht="13.5" customHeight="1">
      <c r="E60" s="3"/>
      <c r="F60" s="3"/>
      <c r="G60" s="14"/>
      <c r="H60" s="3"/>
      <c r="I60" s="14"/>
      <c r="J60" s="181"/>
      <c r="K60" s="185"/>
      <c r="L60" s="154"/>
      <c r="M60" s="141"/>
      <c r="N60" s="140"/>
      <c r="O60" s="161"/>
      <c r="P60" s="145"/>
      <c r="Q60" s="19"/>
      <c r="R60" s="21"/>
      <c r="S60" s="21"/>
      <c r="T60" s="21"/>
      <c r="U60" s="21"/>
      <c r="V60" s="27"/>
      <c r="W60" s="11"/>
      <c r="X60" s="177"/>
      <c r="Y60" s="102">
        <v>185</v>
      </c>
      <c r="Z60" s="103">
        <v>449</v>
      </c>
      <c r="AA60" s="68">
        <f t="shared" si="5"/>
        <v>3044.71944964</v>
      </c>
      <c r="AB60" s="68">
        <f t="shared" si="5"/>
        <v>3128.51906752</v>
      </c>
      <c r="AC60" s="68">
        <f t="shared" si="5"/>
        <v>3212.318685399999</v>
      </c>
      <c r="AD60" s="68">
        <f t="shared" si="5"/>
        <v>3296.11830328</v>
      </c>
      <c r="AE60" s="68">
        <f t="shared" si="5"/>
        <v>3407.8511271199995</v>
      </c>
      <c r="AF60" s="68">
        <f t="shared" si="5"/>
        <v>3519.58395096</v>
      </c>
      <c r="AG60" s="68">
        <f t="shared" si="5"/>
        <v>3631.3167747999996</v>
      </c>
      <c r="AH60" s="68">
        <f t="shared" si="5"/>
        <v>3673.21658374</v>
      </c>
      <c r="AI60" s="69">
        <f t="shared" si="5"/>
        <v>3715.11639268</v>
      </c>
      <c r="AJ60" s="104">
        <f t="shared" si="1"/>
        <v>0.024412502851927753</v>
      </c>
      <c r="AK60" s="105">
        <f t="shared" si="2"/>
        <v>1.0107478728168382</v>
      </c>
    </row>
    <row r="61" spans="5:37" ht="13.5" customHeight="1">
      <c r="E61" s="3"/>
      <c r="F61" s="3"/>
      <c r="G61" s="3"/>
      <c r="H61" s="3"/>
      <c r="I61" s="14"/>
      <c r="J61" s="181"/>
      <c r="K61" s="185"/>
      <c r="L61" s="154"/>
      <c r="M61" s="141"/>
      <c r="N61" s="140"/>
      <c r="O61" s="161"/>
      <c r="P61" s="145"/>
      <c r="Q61" s="19"/>
      <c r="R61" s="21"/>
      <c r="S61" s="21"/>
      <c r="T61" s="21"/>
      <c r="U61" s="21"/>
      <c r="V61" s="27"/>
      <c r="W61" s="11"/>
      <c r="X61" s="177"/>
      <c r="Y61" s="106">
        <v>190</v>
      </c>
      <c r="Z61" s="107">
        <v>460.1</v>
      </c>
      <c r="AA61" s="70">
        <f t="shared" si="5"/>
        <v>3119.9897968360006</v>
      </c>
      <c r="AB61" s="70">
        <f t="shared" si="5"/>
        <v>3205.861075648</v>
      </c>
      <c r="AC61" s="70">
        <f t="shared" si="5"/>
        <v>3291.73235446</v>
      </c>
      <c r="AD61" s="70">
        <f t="shared" si="5"/>
        <v>3377.6036332719996</v>
      </c>
      <c r="AE61" s="70">
        <f t="shared" si="5"/>
        <v>3492.0986716879997</v>
      </c>
      <c r="AF61" s="70">
        <f t="shared" si="5"/>
        <v>3606.593710104</v>
      </c>
      <c r="AG61" s="70">
        <f t="shared" si="5"/>
        <v>3721.0887485199996</v>
      </c>
      <c r="AH61" s="70">
        <f t="shared" si="5"/>
        <v>3764.0243879260006</v>
      </c>
      <c r="AI61" s="71">
        <f t="shared" si="5"/>
        <v>3806.9600273320007</v>
      </c>
      <c r="AJ61" s="104">
        <f t="shared" si="1"/>
        <v>0.024721603563474526</v>
      </c>
      <c r="AK61" s="105">
        <f t="shared" si="2"/>
        <v>1.0604567845947157</v>
      </c>
    </row>
    <row r="62" spans="5:37" ht="13.5" customHeight="1">
      <c r="E62" s="65"/>
      <c r="F62" s="10"/>
      <c r="G62" s="10"/>
      <c r="H62" s="10"/>
      <c r="I62" s="10"/>
      <c r="J62" s="181"/>
      <c r="K62" s="185"/>
      <c r="L62" s="154"/>
      <c r="M62" s="141"/>
      <c r="N62" s="140"/>
      <c r="O62" s="161"/>
      <c r="P62" s="145"/>
      <c r="Q62" s="22"/>
      <c r="R62" s="21"/>
      <c r="S62" s="21"/>
      <c r="T62" s="21"/>
      <c r="U62" s="21"/>
      <c r="V62" s="27"/>
      <c r="X62" s="177"/>
      <c r="Y62" s="102">
        <v>195</v>
      </c>
      <c r="Z62" s="103">
        <v>471.5</v>
      </c>
      <c r="AA62" s="68">
        <f t="shared" si="5"/>
        <v>3197.2944777400003</v>
      </c>
      <c r="AB62" s="68">
        <f t="shared" si="5"/>
        <v>3285.2934083200003</v>
      </c>
      <c r="AC62" s="68">
        <f t="shared" si="5"/>
        <v>3373.292338899999</v>
      </c>
      <c r="AD62" s="68">
        <f t="shared" si="5"/>
        <v>3461.2912694799998</v>
      </c>
      <c r="AE62" s="68">
        <f t="shared" si="5"/>
        <v>3578.62317692</v>
      </c>
      <c r="AF62" s="68">
        <f t="shared" si="5"/>
        <v>3695.9550843599995</v>
      </c>
      <c r="AG62" s="68">
        <f t="shared" si="5"/>
        <v>3813.2869917999997</v>
      </c>
      <c r="AH62" s="68">
        <f t="shared" si="5"/>
        <v>3857.28645709</v>
      </c>
      <c r="AI62" s="69">
        <f t="shared" si="5"/>
        <v>3901.2859223800006</v>
      </c>
      <c r="AJ62" s="104">
        <f t="shared" si="1"/>
        <v>0.024777222342968974</v>
      </c>
      <c r="AK62" s="105">
        <f t="shared" si="2"/>
        <v>1.1115091804746977</v>
      </c>
    </row>
    <row r="63" spans="5:37" ht="13.5" customHeight="1">
      <c r="E63" s="65"/>
      <c r="F63" s="14"/>
      <c r="G63" s="10"/>
      <c r="H63" s="10"/>
      <c r="I63" s="10"/>
      <c r="J63" s="181"/>
      <c r="K63" s="185"/>
      <c r="L63" s="154"/>
      <c r="M63" s="141"/>
      <c r="N63" s="140"/>
      <c r="O63" s="161"/>
      <c r="P63" s="146"/>
      <c r="Q63" s="144" t="s">
        <v>17</v>
      </c>
      <c r="R63" s="19"/>
      <c r="S63" s="21"/>
      <c r="T63" s="21"/>
      <c r="U63" s="21"/>
      <c r="V63" s="27"/>
      <c r="X63" s="177"/>
      <c r="Y63" s="106">
        <v>200</v>
      </c>
      <c r="Z63" s="107">
        <v>483</v>
      </c>
      <c r="AA63" s="70">
        <f t="shared" si="5"/>
        <v>3275.27726988</v>
      </c>
      <c r="AB63" s="70">
        <f t="shared" si="5"/>
        <v>3365.42251584</v>
      </c>
      <c r="AC63" s="70">
        <f t="shared" si="5"/>
        <v>3455.567761799999</v>
      </c>
      <c r="AD63" s="70">
        <f t="shared" si="5"/>
        <v>3545.7130077599995</v>
      </c>
      <c r="AE63" s="70">
        <f t="shared" si="5"/>
        <v>3665.90666904</v>
      </c>
      <c r="AF63" s="70">
        <f t="shared" si="5"/>
        <v>3786.100330319999</v>
      </c>
      <c r="AG63" s="70">
        <f t="shared" si="5"/>
        <v>3906.2939915999996</v>
      </c>
      <c r="AH63" s="70">
        <f t="shared" si="5"/>
        <v>3951.3666145800003</v>
      </c>
      <c r="AI63" s="71">
        <f t="shared" si="5"/>
        <v>3996.43923756</v>
      </c>
      <c r="AJ63" s="104">
        <f t="shared" si="1"/>
        <v>0.024390243902438824</v>
      </c>
      <c r="AK63" s="105">
        <f t="shared" si="2"/>
        <v>1.1630094043887147</v>
      </c>
    </row>
    <row r="64" spans="5:37" ht="13.5" customHeight="1">
      <c r="E64" s="65"/>
      <c r="F64" s="14"/>
      <c r="G64" s="10"/>
      <c r="H64" s="10"/>
      <c r="I64" s="10"/>
      <c r="J64" s="181"/>
      <c r="K64" s="185"/>
      <c r="L64" s="154"/>
      <c r="M64" s="141"/>
      <c r="N64" s="140"/>
      <c r="O64" s="161"/>
      <c r="P64" s="146"/>
      <c r="Q64" s="145"/>
      <c r="R64" s="19"/>
      <c r="S64" s="21"/>
      <c r="T64" s="21"/>
      <c r="U64" s="21"/>
      <c r="V64" s="27"/>
      <c r="X64" s="177"/>
      <c r="Y64" s="102">
        <v>205</v>
      </c>
      <c r="Z64" s="103">
        <v>495</v>
      </c>
      <c r="AA64" s="68">
        <f t="shared" si="5"/>
        <v>3356.6506182000003</v>
      </c>
      <c r="AB64" s="68">
        <f t="shared" si="5"/>
        <v>3449.0354976000003</v>
      </c>
      <c r="AC64" s="68">
        <f t="shared" si="5"/>
        <v>3541.420376999999</v>
      </c>
      <c r="AD64" s="68">
        <f t="shared" si="5"/>
        <v>3633.8052563999995</v>
      </c>
      <c r="AE64" s="68">
        <f t="shared" si="5"/>
        <v>3756.9850956</v>
      </c>
      <c r="AF64" s="68">
        <f t="shared" si="5"/>
        <v>3880.1649348</v>
      </c>
      <c r="AG64" s="68">
        <f t="shared" si="5"/>
        <v>4003.3447739999997</v>
      </c>
      <c r="AH64" s="68">
        <f t="shared" si="5"/>
        <v>4049.5372137</v>
      </c>
      <c r="AI64" s="69">
        <f t="shared" si="5"/>
        <v>4095.7296534</v>
      </c>
      <c r="AJ64" s="104">
        <f t="shared" si="1"/>
        <v>0.024844720496894457</v>
      </c>
      <c r="AK64" s="105">
        <f t="shared" si="2"/>
        <v>1.2167487684729061</v>
      </c>
    </row>
    <row r="65" spans="5:37" ht="13.5" customHeight="1">
      <c r="E65" s="65"/>
      <c r="F65" s="14"/>
      <c r="G65" s="10"/>
      <c r="H65" s="10"/>
      <c r="I65" s="10"/>
      <c r="J65" s="181"/>
      <c r="K65" s="185"/>
      <c r="L65" s="154"/>
      <c r="M65" s="141"/>
      <c r="N65" s="140"/>
      <c r="O65" s="161"/>
      <c r="P65" s="146"/>
      <c r="Q65" s="145"/>
      <c r="R65" s="19"/>
      <c r="S65" s="21"/>
      <c r="T65" s="21"/>
      <c r="U65" s="21"/>
      <c r="V65" s="27"/>
      <c r="X65" s="177"/>
      <c r="Y65" s="106">
        <v>210</v>
      </c>
      <c r="Z65" s="107">
        <v>507.3</v>
      </c>
      <c r="AA65" s="70">
        <f t="shared" si="5"/>
        <v>3440.058300228</v>
      </c>
      <c r="AB65" s="70">
        <f t="shared" si="5"/>
        <v>3534.7388039039997</v>
      </c>
      <c r="AC65" s="70">
        <f t="shared" si="5"/>
        <v>3629.41930758</v>
      </c>
      <c r="AD65" s="70">
        <f t="shared" si="5"/>
        <v>3724.099811256</v>
      </c>
      <c r="AE65" s="70">
        <f t="shared" si="5"/>
        <v>3850.3404828239995</v>
      </c>
      <c r="AF65" s="70">
        <f t="shared" si="5"/>
        <v>3976.581154392</v>
      </c>
      <c r="AG65" s="70">
        <f t="shared" si="5"/>
        <v>4102.82182596</v>
      </c>
      <c r="AH65" s="70">
        <f t="shared" si="5"/>
        <v>4150.162077798</v>
      </c>
      <c r="AI65" s="71">
        <f t="shared" si="5"/>
        <v>4197.5023296360005</v>
      </c>
      <c r="AJ65" s="104">
        <f t="shared" si="1"/>
        <v>0.024848484848484897</v>
      </c>
      <c r="AK65" s="105">
        <f t="shared" si="2"/>
        <v>1.271831616659203</v>
      </c>
    </row>
    <row r="66" spans="5:37" ht="13.5" customHeight="1">
      <c r="E66" s="65"/>
      <c r="F66" s="14"/>
      <c r="G66" s="10"/>
      <c r="H66" s="10"/>
      <c r="I66" s="10"/>
      <c r="J66" s="181"/>
      <c r="K66" s="185"/>
      <c r="L66" s="154"/>
      <c r="M66" s="141"/>
      <c r="N66" s="140"/>
      <c r="O66" s="161"/>
      <c r="P66" s="146"/>
      <c r="Q66" s="145"/>
      <c r="R66" s="22"/>
      <c r="S66" s="21"/>
      <c r="T66" s="21"/>
      <c r="U66" s="21"/>
      <c r="V66" s="27"/>
      <c r="X66" s="177"/>
      <c r="Y66" s="102">
        <v>215</v>
      </c>
      <c r="Z66" s="103">
        <v>519.8</v>
      </c>
      <c r="AA66" s="68">
        <f t="shared" si="5"/>
        <v>3524.822204728</v>
      </c>
      <c r="AB66" s="68">
        <f t="shared" si="5"/>
        <v>3621.835659904</v>
      </c>
      <c r="AC66" s="68">
        <f t="shared" si="5"/>
        <v>3718.849115079999</v>
      </c>
      <c r="AD66" s="68">
        <f t="shared" si="5"/>
        <v>3815.8625702559993</v>
      </c>
      <c r="AE66" s="68">
        <f t="shared" si="5"/>
        <v>3945.213843823999</v>
      </c>
      <c r="AF66" s="68">
        <f t="shared" si="5"/>
        <v>4074.5651173919996</v>
      </c>
      <c r="AG66" s="68">
        <f t="shared" si="5"/>
        <v>4203.91639096</v>
      </c>
      <c r="AH66" s="68">
        <f t="shared" si="5"/>
        <v>4252.423118547999</v>
      </c>
      <c r="AI66" s="69">
        <f t="shared" si="5"/>
        <v>4300.929846136</v>
      </c>
      <c r="AJ66" s="104">
        <f t="shared" si="1"/>
        <v>0.02464025231618372</v>
      </c>
      <c r="AK66" s="105">
        <f t="shared" si="2"/>
        <v>1.3278101209135693</v>
      </c>
    </row>
    <row r="67" spans="5:37" ht="13.5" customHeight="1">
      <c r="E67" s="65"/>
      <c r="F67" s="14"/>
      <c r="G67" s="14"/>
      <c r="H67" s="10"/>
      <c r="I67" s="10"/>
      <c r="J67" s="181"/>
      <c r="K67" s="185"/>
      <c r="L67" s="154"/>
      <c r="M67" s="141"/>
      <c r="N67" s="140"/>
      <c r="O67" s="161"/>
      <c r="P67" s="146"/>
      <c r="Q67" s="146"/>
      <c r="R67" s="144" t="s">
        <v>18</v>
      </c>
      <c r="S67" s="19"/>
      <c r="T67" s="21"/>
      <c r="U67" s="21"/>
      <c r="V67" s="27"/>
      <c r="X67" s="177"/>
      <c r="Y67" s="106">
        <v>220</v>
      </c>
      <c r="Z67" s="107">
        <v>532.6</v>
      </c>
      <c r="AA67" s="70">
        <f t="shared" si="5"/>
        <v>3611.620442936001</v>
      </c>
      <c r="AB67" s="70">
        <f t="shared" si="5"/>
        <v>3711.022840448001</v>
      </c>
      <c r="AC67" s="70">
        <f t="shared" si="5"/>
        <v>3810.4252379599993</v>
      </c>
      <c r="AD67" s="70">
        <f t="shared" si="5"/>
        <v>3909.827635471999</v>
      </c>
      <c r="AE67" s="70">
        <f t="shared" si="5"/>
        <v>4042.364165488</v>
      </c>
      <c r="AF67" s="70">
        <f t="shared" si="5"/>
        <v>4174.9006955039995</v>
      </c>
      <c r="AG67" s="70">
        <f t="shared" si="5"/>
        <v>4307.43722552</v>
      </c>
      <c r="AH67" s="70">
        <f t="shared" si="5"/>
        <v>4357.1384242760005</v>
      </c>
      <c r="AI67" s="71">
        <f t="shared" si="5"/>
        <v>4406.839623032</v>
      </c>
      <c r="AJ67" s="104">
        <f t="shared" si="1"/>
        <v>0.02462485571373607</v>
      </c>
      <c r="AK67" s="105">
        <f t="shared" si="2"/>
        <v>1.3851321092700402</v>
      </c>
    </row>
    <row r="68" spans="5:37" ht="13.5" customHeight="1">
      <c r="E68" s="65"/>
      <c r="F68" s="14"/>
      <c r="G68" s="14"/>
      <c r="H68" s="10"/>
      <c r="I68" s="10"/>
      <c r="J68" s="181"/>
      <c r="K68" s="185"/>
      <c r="L68" s="154"/>
      <c r="M68" s="141"/>
      <c r="N68" s="140"/>
      <c r="O68" s="161"/>
      <c r="P68" s="146"/>
      <c r="Q68" s="146"/>
      <c r="R68" s="145"/>
      <c r="S68" s="19"/>
      <c r="T68" s="21"/>
      <c r="U68" s="21"/>
      <c r="V68" s="27"/>
      <c r="X68" s="177"/>
      <c r="Y68" s="102">
        <v>225</v>
      </c>
      <c r="Z68" s="103">
        <v>545.8</v>
      </c>
      <c r="AA68" s="68">
        <f t="shared" si="5"/>
        <v>3701.1311260879997</v>
      </c>
      <c r="AB68" s="68">
        <f t="shared" si="5"/>
        <v>3802.997120384</v>
      </c>
      <c r="AC68" s="68">
        <f t="shared" si="5"/>
        <v>3904.863114679999</v>
      </c>
      <c r="AD68" s="68">
        <f t="shared" si="5"/>
        <v>4006.7291089759997</v>
      </c>
      <c r="AE68" s="68">
        <f t="shared" si="5"/>
        <v>4142.550434704</v>
      </c>
      <c r="AF68" s="68">
        <f t="shared" si="5"/>
        <v>4278.371760431999</v>
      </c>
      <c r="AG68" s="68">
        <f t="shared" si="5"/>
        <v>4414.1930861599985</v>
      </c>
      <c r="AH68" s="68">
        <f t="shared" si="5"/>
        <v>4465.126083308</v>
      </c>
      <c r="AI68" s="69">
        <f t="shared" si="5"/>
        <v>4516.059080456</v>
      </c>
      <c r="AJ68" s="104">
        <f t="shared" si="1"/>
        <v>0.024784078107397578</v>
      </c>
      <c r="AK68" s="105">
        <f t="shared" si="2"/>
        <v>1.444245409762651</v>
      </c>
    </row>
    <row r="69" spans="5:37" ht="13.5" customHeight="1">
      <c r="E69" s="65"/>
      <c r="F69" s="14"/>
      <c r="G69" s="14"/>
      <c r="H69" s="10"/>
      <c r="I69" s="10"/>
      <c r="J69" s="181"/>
      <c r="K69" s="185"/>
      <c r="L69" s="154"/>
      <c r="M69" s="141"/>
      <c r="N69" s="140"/>
      <c r="O69" s="161"/>
      <c r="P69" s="146"/>
      <c r="Q69" s="146"/>
      <c r="R69" s="145"/>
      <c r="S69" s="19"/>
      <c r="T69" s="21"/>
      <c r="U69" s="21"/>
      <c r="V69" s="27"/>
      <c r="X69" s="177"/>
      <c r="Y69" s="106">
        <v>230</v>
      </c>
      <c r="Z69" s="107">
        <v>559.3</v>
      </c>
      <c r="AA69" s="70">
        <f aca="true" t="shared" si="6" ref="AA69:AI78">+$C$11*(1+AA$27)*$Z69/100*(1+$C$10)*$C$12</f>
        <v>3792.6761429480002</v>
      </c>
      <c r="AB69" s="70">
        <f t="shared" si="6"/>
        <v>3897.0617248639996</v>
      </c>
      <c r="AC69" s="70">
        <f t="shared" si="6"/>
        <v>4001.4473067799986</v>
      </c>
      <c r="AD69" s="70">
        <f t="shared" si="6"/>
        <v>4105.832888696</v>
      </c>
      <c r="AE69" s="70">
        <f t="shared" si="6"/>
        <v>4245.013664583999</v>
      </c>
      <c r="AF69" s="70">
        <f t="shared" si="6"/>
        <v>4384.194440471999</v>
      </c>
      <c r="AG69" s="70">
        <f t="shared" si="6"/>
        <v>4523.375216359999</v>
      </c>
      <c r="AH69" s="70">
        <f t="shared" si="6"/>
        <v>4575.568007317999</v>
      </c>
      <c r="AI69" s="71">
        <f t="shared" si="6"/>
        <v>4627.760798276</v>
      </c>
      <c r="AJ69" s="104">
        <f t="shared" si="1"/>
        <v>0.024734334921216572</v>
      </c>
      <c r="AK69" s="105">
        <f t="shared" si="2"/>
        <v>1.5047021943573666</v>
      </c>
    </row>
    <row r="70" spans="5:37" ht="13.5" customHeight="1">
      <c r="E70" s="65"/>
      <c r="F70" s="14"/>
      <c r="G70" s="14"/>
      <c r="H70" s="10"/>
      <c r="I70" s="10"/>
      <c r="J70" s="181"/>
      <c r="K70" s="185"/>
      <c r="L70" s="154"/>
      <c r="M70" s="141"/>
      <c r="N70" s="140"/>
      <c r="O70" s="161"/>
      <c r="P70" s="146"/>
      <c r="Q70" s="146"/>
      <c r="R70" s="145"/>
      <c r="S70" s="22"/>
      <c r="T70" s="21"/>
      <c r="U70" s="21"/>
      <c r="V70" s="27"/>
      <c r="X70" s="177"/>
      <c r="Y70" s="102">
        <v>235</v>
      </c>
      <c r="Z70" s="103">
        <v>573.2</v>
      </c>
      <c r="AA70" s="68">
        <f t="shared" si="6"/>
        <v>3886.9336047520005</v>
      </c>
      <c r="AB70" s="68">
        <f t="shared" si="6"/>
        <v>3993.9134287360007</v>
      </c>
      <c r="AC70" s="68">
        <f t="shared" si="6"/>
        <v>4100.8932527199995</v>
      </c>
      <c r="AD70" s="68">
        <f t="shared" si="6"/>
        <v>4207.873076704</v>
      </c>
      <c r="AE70" s="68">
        <f t="shared" si="6"/>
        <v>4350.512842016</v>
      </c>
      <c r="AF70" s="68">
        <f t="shared" si="6"/>
        <v>4493.152607328</v>
      </c>
      <c r="AG70" s="68">
        <f t="shared" si="6"/>
        <v>4635.79237264</v>
      </c>
      <c r="AH70" s="68">
        <f t="shared" si="6"/>
        <v>4689.282284632</v>
      </c>
      <c r="AI70" s="69">
        <f t="shared" si="6"/>
        <v>4742.772196624001</v>
      </c>
      <c r="AJ70" s="104">
        <f t="shared" si="1"/>
        <v>0.024852494189165242</v>
      </c>
      <c r="AK70" s="105">
        <f t="shared" si="2"/>
        <v>1.5669502910882223</v>
      </c>
    </row>
    <row r="71" spans="5:37" ht="13.5" customHeight="1">
      <c r="E71" s="65"/>
      <c r="F71" s="14"/>
      <c r="G71" s="14"/>
      <c r="H71" s="14"/>
      <c r="I71" s="10"/>
      <c r="J71" s="182"/>
      <c r="K71" s="186"/>
      <c r="L71" s="155"/>
      <c r="M71" s="142"/>
      <c r="N71" s="165"/>
      <c r="O71" s="161"/>
      <c r="P71" s="146"/>
      <c r="Q71" s="146"/>
      <c r="R71" s="146"/>
      <c r="S71" s="144" t="s">
        <v>19</v>
      </c>
      <c r="T71" s="19"/>
      <c r="U71" s="21"/>
      <c r="V71" s="27"/>
      <c r="X71" s="177"/>
      <c r="Y71" s="106">
        <v>240</v>
      </c>
      <c r="Z71" s="107">
        <v>590.3</v>
      </c>
      <c r="AA71" s="70">
        <f t="shared" si="6"/>
        <v>4002.890626108</v>
      </c>
      <c r="AB71" s="70">
        <f t="shared" si="6"/>
        <v>4113.061927744</v>
      </c>
      <c r="AC71" s="70">
        <f t="shared" si="6"/>
        <v>4223.233229379999</v>
      </c>
      <c r="AD71" s="70">
        <f t="shared" si="6"/>
        <v>4333.404531015999</v>
      </c>
      <c r="AE71" s="70">
        <f t="shared" si="6"/>
        <v>4480.299599864</v>
      </c>
      <c r="AF71" s="70">
        <f t="shared" si="6"/>
        <v>4627.194668712</v>
      </c>
      <c r="AG71" s="70">
        <f t="shared" si="6"/>
        <v>4774.08973756</v>
      </c>
      <c r="AH71" s="70">
        <f t="shared" si="6"/>
        <v>4829.175388377999</v>
      </c>
      <c r="AI71" s="71">
        <f t="shared" si="6"/>
        <v>4884.261039196</v>
      </c>
      <c r="AJ71" s="104">
        <f t="shared" si="1"/>
        <v>0.029832519190509332</v>
      </c>
      <c r="AK71" s="105">
        <f t="shared" si="2"/>
        <v>1.643528884908195</v>
      </c>
    </row>
    <row r="72" spans="5:37" ht="13.5" customHeight="1">
      <c r="E72" s="65"/>
      <c r="F72" s="14"/>
      <c r="G72" s="14"/>
      <c r="H72" s="14"/>
      <c r="I72" s="10"/>
      <c r="J72" s="10"/>
      <c r="K72" s="20"/>
      <c r="L72" s="23"/>
      <c r="M72" s="20"/>
      <c r="N72" s="20"/>
      <c r="O72" s="161"/>
      <c r="P72" s="146"/>
      <c r="Q72" s="146"/>
      <c r="R72" s="146"/>
      <c r="S72" s="145"/>
      <c r="T72" s="34"/>
      <c r="U72" s="20"/>
      <c r="V72" s="27"/>
      <c r="X72" s="177"/>
      <c r="Y72" s="102">
        <v>245</v>
      </c>
      <c r="Z72" s="103">
        <v>604.8</v>
      </c>
      <c r="AA72" s="68">
        <f t="shared" si="6"/>
        <v>4101.2167553280005</v>
      </c>
      <c r="AB72" s="68">
        <f t="shared" si="6"/>
        <v>4214.094280704</v>
      </c>
      <c r="AC72" s="68">
        <f t="shared" si="6"/>
        <v>4326.97180608</v>
      </c>
      <c r="AD72" s="68">
        <f t="shared" si="6"/>
        <v>4439.849331455999</v>
      </c>
      <c r="AE72" s="68">
        <f t="shared" si="6"/>
        <v>4590.3526986239995</v>
      </c>
      <c r="AF72" s="68">
        <f t="shared" si="6"/>
        <v>4740.856065791999</v>
      </c>
      <c r="AG72" s="68">
        <f t="shared" si="6"/>
        <v>4891.359432959999</v>
      </c>
      <c r="AH72" s="68">
        <f t="shared" si="6"/>
        <v>4947.798195648</v>
      </c>
      <c r="AI72" s="69">
        <f t="shared" si="6"/>
        <v>5004.236958336</v>
      </c>
      <c r="AJ72" s="104">
        <f t="shared" si="1"/>
        <v>0.02456378112823976</v>
      </c>
      <c r="AK72" s="105">
        <f t="shared" si="2"/>
        <v>1.7084639498432597</v>
      </c>
    </row>
    <row r="73" spans="5:37" ht="13.5" customHeight="1">
      <c r="E73" s="65"/>
      <c r="F73" s="14"/>
      <c r="G73" s="14"/>
      <c r="H73" s="14"/>
      <c r="I73" s="10"/>
      <c r="J73" s="10"/>
      <c r="K73" s="20"/>
      <c r="L73" s="21"/>
      <c r="M73" s="20"/>
      <c r="N73" s="20"/>
      <c r="O73" s="161"/>
      <c r="P73" s="146"/>
      <c r="Q73" s="146"/>
      <c r="R73" s="146"/>
      <c r="S73" s="145"/>
      <c r="T73" s="34"/>
      <c r="U73" s="20"/>
      <c r="V73" s="27"/>
      <c r="X73" s="177"/>
      <c r="Y73" s="106">
        <v>250</v>
      </c>
      <c r="Z73" s="107">
        <v>619.7</v>
      </c>
      <c r="AA73" s="70">
        <f t="shared" si="6"/>
        <v>4202.255329492001</v>
      </c>
      <c r="AB73" s="70">
        <f t="shared" si="6"/>
        <v>4317.913733056001</v>
      </c>
      <c r="AC73" s="70">
        <f t="shared" si="6"/>
        <v>4433.57213662</v>
      </c>
      <c r="AD73" s="70">
        <f t="shared" si="6"/>
        <v>4549.230540184</v>
      </c>
      <c r="AE73" s="70">
        <f t="shared" si="6"/>
        <v>4703.441744936</v>
      </c>
      <c r="AF73" s="70">
        <f t="shared" si="6"/>
        <v>4857.652949688</v>
      </c>
      <c r="AG73" s="70">
        <f t="shared" si="6"/>
        <v>5011.86415444</v>
      </c>
      <c r="AH73" s="70">
        <f t="shared" si="6"/>
        <v>5069.693356222</v>
      </c>
      <c r="AI73" s="71">
        <f t="shared" si="6"/>
        <v>5127.522558004001</v>
      </c>
      <c r="AJ73" s="104">
        <f t="shared" si="1"/>
        <v>0.024636243386243706</v>
      </c>
      <c r="AK73" s="105">
        <f t="shared" si="2"/>
        <v>1.7751903269144655</v>
      </c>
    </row>
    <row r="74" spans="5:37" ht="13.5" customHeight="1">
      <c r="E74" s="65"/>
      <c r="F74" s="10"/>
      <c r="G74" s="14"/>
      <c r="H74" s="14"/>
      <c r="I74" s="10"/>
      <c r="J74" s="10"/>
      <c r="K74" s="20"/>
      <c r="L74" s="20"/>
      <c r="M74" s="20"/>
      <c r="N74" s="20"/>
      <c r="O74" s="161"/>
      <c r="P74" s="146"/>
      <c r="Q74" s="146"/>
      <c r="R74" s="146"/>
      <c r="S74" s="145"/>
      <c r="T74" s="35"/>
      <c r="U74" s="20"/>
      <c r="V74" s="27"/>
      <c r="X74" s="177"/>
      <c r="Y74" s="102">
        <v>255</v>
      </c>
      <c r="Z74" s="103">
        <v>635.1</v>
      </c>
      <c r="AA74" s="68">
        <f t="shared" si="6"/>
        <v>4306.684459836001</v>
      </c>
      <c r="AB74" s="68">
        <f t="shared" si="6"/>
        <v>4425.217059648001</v>
      </c>
      <c r="AC74" s="68">
        <f t="shared" si="6"/>
        <v>4543.749659459999</v>
      </c>
      <c r="AD74" s="68">
        <f t="shared" si="6"/>
        <v>4662.282259272</v>
      </c>
      <c r="AE74" s="68">
        <f t="shared" si="6"/>
        <v>4820.325725688001</v>
      </c>
      <c r="AF74" s="68">
        <f t="shared" si="6"/>
        <v>4978.369192104</v>
      </c>
      <c r="AG74" s="68">
        <f t="shared" si="6"/>
        <v>5136.412658519999</v>
      </c>
      <c r="AH74" s="68">
        <f t="shared" si="6"/>
        <v>5195.678958426</v>
      </c>
      <c r="AI74" s="69">
        <f t="shared" si="6"/>
        <v>5254.945258332001</v>
      </c>
      <c r="AJ74" s="104">
        <f t="shared" si="1"/>
        <v>0.02485073422623829</v>
      </c>
      <c r="AK74" s="105">
        <f t="shared" si="2"/>
        <v>1.8441558441558445</v>
      </c>
    </row>
    <row r="75" spans="5:37" ht="13.5" customHeight="1">
      <c r="E75" s="65"/>
      <c r="F75" s="10"/>
      <c r="G75" s="14"/>
      <c r="H75" s="14"/>
      <c r="I75" s="14"/>
      <c r="J75" s="10"/>
      <c r="K75" s="24"/>
      <c r="L75" s="20"/>
      <c r="M75" s="20"/>
      <c r="N75" s="20"/>
      <c r="O75" s="161"/>
      <c r="P75" s="146"/>
      <c r="Q75" s="146"/>
      <c r="R75" s="146"/>
      <c r="S75" s="146"/>
      <c r="T75" s="144" t="s">
        <v>20</v>
      </c>
      <c r="U75" s="34"/>
      <c r="V75" s="27"/>
      <c r="X75" s="177"/>
      <c r="Y75" s="106">
        <v>260</v>
      </c>
      <c r="Z75" s="107">
        <v>650.8</v>
      </c>
      <c r="AA75" s="70">
        <f t="shared" si="6"/>
        <v>4413.147923888</v>
      </c>
      <c r="AB75" s="70">
        <f t="shared" si="6"/>
        <v>4534.610710784</v>
      </c>
      <c r="AC75" s="70">
        <f t="shared" si="6"/>
        <v>4656.073497679999</v>
      </c>
      <c r="AD75" s="70">
        <f t="shared" si="6"/>
        <v>4777.536284576</v>
      </c>
      <c r="AE75" s="70">
        <f t="shared" si="6"/>
        <v>4939.486667103999</v>
      </c>
      <c r="AF75" s="70">
        <f t="shared" si="6"/>
        <v>5101.437049631999</v>
      </c>
      <c r="AG75" s="70">
        <f t="shared" si="6"/>
        <v>5263.387432159999</v>
      </c>
      <c r="AH75" s="70">
        <f t="shared" si="6"/>
        <v>5324.1188256079995</v>
      </c>
      <c r="AI75" s="71">
        <f t="shared" si="6"/>
        <v>5384.850219056</v>
      </c>
      <c r="AJ75" s="104">
        <f t="shared" si="1"/>
        <v>0.02472051645410156</v>
      </c>
      <c r="AK75" s="105">
        <f t="shared" si="2"/>
        <v>1.914464845499328</v>
      </c>
    </row>
    <row r="76" spans="5:37" ht="13.5" customHeight="1">
      <c r="E76" s="65"/>
      <c r="F76" s="10"/>
      <c r="G76" s="14"/>
      <c r="H76" s="14"/>
      <c r="I76" s="14"/>
      <c r="J76" s="10"/>
      <c r="K76" s="24"/>
      <c r="L76" s="20"/>
      <c r="M76" s="20"/>
      <c r="N76" s="20"/>
      <c r="O76" s="161"/>
      <c r="P76" s="146"/>
      <c r="Q76" s="146"/>
      <c r="R76" s="146"/>
      <c r="S76" s="146"/>
      <c r="T76" s="145"/>
      <c r="U76" s="34"/>
      <c r="V76" s="27"/>
      <c r="X76" s="177"/>
      <c r="Y76" s="102">
        <v>265</v>
      </c>
      <c r="Z76" s="103">
        <v>666.9</v>
      </c>
      <c r="AA76" s="68">
        <f t="shared" si="6"/>
        <v>4522.323832884001</v>
      </c>
      <c r="AB76" s="68">
        <f t="shared" si="6"/>
        <v>4646.791461311999</v>
      </c>
      <c r="AC76" s="68">
        <f t="shared" si="6"/>
        <v>4771.25908974</v>
      </c>
      <c r="AD76" s="68">
        <f t="shared" si="6"/>
        <v>4895.726718167999</v>
      </c>
      <c r="AE76" s="68">
        <f t="shared" si="6"/>
        <v>5061.683556072</v>
      </c>
      <c r="AF76" s="68">
        <f t="shared" si="6"/>
        <v>5227.640393975999</v>
      </c>
      <c r="AG76" s="68">
        <f t="shared" si="6"/>
        <v>5393.5972318799995</v>
      </c>
      <c r="AH76" s="68">
        <f t="shared" si="6"/>
        <v>5455.831046094</v>
      </c>
      <c r="AI76" s="69">
        <f t="shared" si="6"/>
        <v>5518.064860308001</v>
      </c>
      <c r="AJ76" s="104">
        <f t="shared" si="1"/>
        <v>0.02473878303626309</v>
      </c>
      <c r="AK76" s="105">
        <f t="shared" si="2"/>
        <v>1.9865651589789524</v>
      </c>
    </row>
    <row r="77" spans="5:37" ht="13.5" customHeight="1">
      <c r="E77" s="65"/>
      <c r="F77" s="10"/>
      <c r="G77" s="14"/>
      <c r="H77" s="14"/>
      <c r="I77" s="14"/>
      <c r="J77" s="10"/>
      <c r="K77" s="24"/>
      <c r="L77" s="20"/>
      <c r="M77" s="20"/>
      <c r="N77" s="20"/>
      <c r="O77" s="161"/>
      <c r="P77" s="146"/>
      <c r="Q77" s="146"/>
      <c r="R77" s="146"/>
      <c r="S77" s="146"/>
      <c r="T77" s="145"/>
      <c r="U77" s="34"/>
      <c r="V77" s="27"/>
      <c r="X77" s="177"/>
      <c r="Y77" s="106">
        <v>270</v>
      </c>
      <c r="Z77" s="107">
        <v>683.3</v>
      </c>
      <c r="AA77" s="70">
        <f t="shared" si="6"/>
        <v>4633.534075588</v>
      </c>
      <c r="AB77" s="70">
        <f t="shared" si="6"/>
        <v>4761.062536384</v>
      </c>
      <c r="AC77" s="70">
        <f t="shared" si="6"/>
        <v>4888.590997179999</v>
      </c>
      <c r="AD77" s="70">
        <f t="shared" si="6"/>
        <v>5016.1194579759995</v>
      </c>
      <c r="AE77" s="70">
        <f t="shared" si="6"/>
        <v>5186.157405704</v>
      </c>
      <c r="AF77" s="70">
        <f t="shared" si="6"/>
        <v>5356.195353431999</v>
      </c>
      <c r="AG77" s="70">
        <f t="shared" si="6"/>
        <v>5526.233301159999</v>
      </c>
      <c r="AH77" s="70">
        <f t="shared" si="6"/>
        <v>5589.997531558</v>
      </c>
      <c r="AI77" s="71">
        <f t="shared" si="6"/>
        <v>5653.761761956</v>
      </c>
      <c r="AJ77" s="104">
        <f t="shared" si="1"/>
        <v>0.024591393012445506</v>
      </c>
      <c r="AK77" s="105">
        <f t="shared" si="2"/>
        <v>2.0600089565606803</v>
      </c>
    </row>
    <row r="78" spans="5:37" ht="13.5" customHeight="1">
      <c r="E78" s="65"/>
      <c r="F78" s="10"/>
      <c r="G78" s="10"/>
      <c r="H78" s="14"/>
      <c r="I78" s="14"/>
      <c r="J78" s="10"/>
      <c r="K78" s="24"/>
      <c r="L78" s="20"/>
      <c r="M78" s="20"/>
      <c r="N78" s="20"/>
      <c r="O78" s="161"/>
      <c r="P78" s="146"/>
      <c r="Q78" s="146"/>
      <c r="R78" s="146"/>
      <c r="S78" s="146"/>
      <c r="T78" s="145"/>
      <c r="U78" s="35"/>
      <c r="V78" s="27"/>
      <c r="X78" s="177"/>
      <c r="Y78" s="102">
        <v>275</v>
      </c>
      <c r="Z78" s="103">
        <v>700.1</v>
      </c>
      <c r="AA78" s="68">
        <f t="shared" si="6"/>
        <v>4747.456763236</v>
      </c>
      <c r="AB78" s="68">
        <f t="shared" si="6"/>
        <v>4878.120710848</v>
      </c>
      <c r="AC78" s="68">
        <f t="shared" si="6"/>
        <v>5008.784658459999</v>
      </c>
      <c r="AD78" s="68">
        <f t="shared" si="6"/>
        <v>5139.448606072</v>
      </c>
      <c r="AE78" s="68">
        <f t="shared" si="6"/>
        <v>5313.667202887999</v>
      </c>
      <c r="AF78" s="68">
        <f t="shared" si="6"/>
        <v>5487.8857997039995</v>
      </c>
      <c r="AG78" s="68">
        <f t="shared" si="6"/>
        <v>5662.10439652</v>
      </c>
      <c r="AH78" s="68">
        <f t="shared" si="6"/>
        <v>5727.436370326</v>
      </c>
      <c r="AI78" s="69">
        <f t="shared" si="6"/>
        <v>5792.7683441320005</v>
      </c>
      <c r="AJ78" s="104">
        <f t="shared" si="1"/>
        <v>0.0245865651983026</v>
      </c>
      <c r="AK78" s="105">
        <f t="shared" si="2"/>
        <v>2.135244066278549</v>
      </c>
    </row>
    <row r="79" spans="5:37" ht="13.5" customHeight="1">
      <c r="E79" s="65"/>
      <c r="F79" s="10"/>
      <c r="G79" s="10"/>
      <c r="H79" s="14"/>
      <c r="I79" s="14"/>
      <c r="J79" s="21"/>
      <c r="K79" s="24"/>
      <c r="L79" s="20"/>
      <c r="M79" s="20"/>
      <c r="N79" s="20"/>
      <c r="O79" s="161"/>
      <c r="P79" s="146"/>
      <c r="Q79" s="146"/>
      <c r="R79" s="146"/>
      <c r="S79" s="146"/>
      <c r="T79" s="146"/>
      <c r="U79" s="144" t="s">
        <v>21</v>
      </c>
      <c r="V79" s="36"/>
      <c r="X79" s="177"/>
      <c r="Y79" s="106">
        <v>280</v>
      </c>
      <c r="Z79" s="107">
        <v>717.5</v>
      </c>
      <c r="AA79" s="70">
        <f aca="true" t="shared" si="7" ref="AA79:AI88">+$C$11*(1+AA$27)*$Z79/100*(1+$C$10)*$C$12</f>
        <v>4865.448118300001</v>
      </c>
      <c r="AB79" s="70">
        <f t="shared" si="7"/>
        <v>4999.3595344000005</v>
      </c>
      <c r="AC79" s="70">
        <f t="shared" si="7"/>
        <v>5133.270950499999</v>
      </c>
      <c r="AD79" s="70">
        <f t="shared" si="7"/>
        <v>5267.1823666</v>
      </c>
      <c r="AE79" s="70">
        <f t="shared" si="7"/>
        <v>5445.730921399999</v>
      </c>
      <c r="AF79" s="70">
        <f t="shared" si="7"/>
        <v>5624.279476199999</v>
      </c>
      <c r="AG79" s="70">
        <f t="shared" si="7"/>
        <v>5802.828030999999</v>
      </c>
      <c r="AH79" s="70">
        <f t="shared" si="7"/>
        <v>5869.78373905</v>
      </c>
      <c r="AI79" s="71">
        <f t="shared" si="7"/>
        <v>5936.739447100001</v>
      </c>
      <c r="AJ79" s="104">
        <f t="shared" si="1"/>
        <v>0.024853592343950792</v>
      </c>
      <c r="AK79" s="105">
        <f t="shared" si="2"/>
        <v>2.213166144200627</v>
      </c>
    </row>
    <row r="80" spans="5:37" ht="13.5" customHeight="1">
      <c r="E80" s="65"/>
      <c r="F80" s="10"/>
      <c r="G80" s="10"/>
      <c r="H80" s="14"/>
      <c r="I80" s="14"/>
      <c r="J80" s="21"/>
      <c r="K80" s="24"/>
      <c r="L80" s="20"/>
      <c r="M80" s="20"/>
      <c r="N80" s="20"/>
      <c r="O80" s="161"/>
      <c r="P80" s="146"/>
      <c r="Q80" s="146"/>
      <c r="R80" s="146"/>
      <c r="S80" s="146"/>
      <c r="T80" s="146"/>
      <c r="U80" s="145"/>
      <c r="V80" s="36"/>
      <c r="X80" s="177"/>
      <c r="Y80" s="102">
        <v>285</v>
      </c>
      <c r="Z80" s="103">
        <v>733.7</v>
      </c>
      <c r="AA80" s="68">
        <f t="shared" si="7"/>
        <v>4975.302138532001</v>
      </c>
      <c r="AB80" s="68">
        <f t="shared" si="7"/>
        <v>5112.237059776001</v>
      </c>
      <c r="AC80" s="68">
        <f t="shared" si="7"/>
        <v>5249.171981019998</v>
      </c>
      <c r="AD80" s="68">
        <f t="shared" si="7"/>
        <v>5386.1069022639995</v>
      </c>
      <c r="AE80" s="68">
        <f t="shared" si="7"/>
        <v>5568.686797256</v>
      </c>
      <c r="AF80" s="68">
        <f t="shared" si="7"/>
        <v>5751.266692247999</v>
      </c>
      <c r="AG80" s="68">
        <f t="shared" si="7"/>
        <v>5933.84658724</v>
      </c>
      <c r="AH80" s="68">
        <f t="shared" si="7"/>
        <v>6002.314047862001</v>
      </c>
      <c r="AI80" s="69">
        <f t="shared" si="7"/>
        <v>6070.781508484</v>
      </c>
      <c r="AJ80" s="104">
        <f t="shared" si="1"/>
        <v>0.02257839721254351</v>
      </c>
      <c r="AK80" s="105">
        <f t="shared" si="2"/>
        <v>2.2857142857142856</v>
      </c>
    </row>
    <row r="81" spans="5:37" ht="13.5" customHeight="1">
      <c r="E81" s="65"/>
      <c r="F81" s="10"/>
      <c r="G81" s="10"/>
      <c r="H81" s="14"/>
      <c r="I81" s="14"/>
      <c r="J81" s="21"/>
      <c r="K81" s="24"/>
      <c r="L81" s="20"/>
      <c r="M81" s="20"/>
      <c r="N81" s="20"/>
      <c r="O81" s="161"/>
      <c r="P81" s="146"/>
      <c r="Q81" s="146"/>
      <c r="R81" s="146"/>
      <c r="S81" s="146"/>
      <c r="T81" s="146"/>
      <c r="U81" s="145"/>
      <c r="V81" s="36"/>
      <c r="X81" s="177"/>
      <c r="Y81" s="106">
        <v>290</v>
      </c>
      <c r="Z81" s="107">
        <v>750.2</v>
      </c>
      <c r="AA81" s="70">
        <f t="shared" si="7"/>
        <v>5087.190492472</v>
      </c>
      <c r="AB81" s="70">
        <f t="shared" si="7"/>
        <v>5227.204909696</v>
      </c>
      <c r="AC81" s="70">
        <f t="shared" si="7"/>
        <v>5367.219326919999</v>
      </c>
      <c r="AD81" s="70">
        <f t="shared" si="7"/>
        <v>5507.233744144</v>
      </c>
      <c r="AE81" s="70">
        <f t="shared" si="7"/>
        <v>5693.919633776</v>
      </c>
      <c r="AF81" s="70">
        <f t="shared" si="7"/>
        <v>5880.605523408</v>
      </c>
      <c r="AG81" s="70">
        <f t="shared" si="7"/>
        <v>6067.2914130399995</v>
      </c>
      <c r="AH81" s="70">
        <f t="shared" si="7"/>
        <v>6137.298621652</v>
      </c>
      <c r="AI81" s="71">
        <f t="shared" si="7"/>
        <v>6207.305830264001</v>
      </c>
      <c r="AJ81" s="104">
        <f t="shared" si="1"/>
        <v>0.022488755622189105</v>
      </c>
      <c r="AK81" s="105">
        <f t="shared" si="2"/>
        <v>2.3596059113300494</v>
      </c>
    </row>
    <row r="82" spans="5:37" ht="13.5" customHeight="1">
      <c r="E82" s="65"/>
      <c r="F82" s="10"/>
      <c r="G82" s="10"/>
      <c r="H82" s="10"/>
      <c r="I82" s="14"/>
      <c r="J82" s="21"/>
      <c r="K82" s="24"/>
      <c r="L82" s="20"/>
      <c r="M82" s="20"/>
      <c r="N82" s="20"/>
      <c r="O82" s="161"/>
      <c r="P82" s="146"/>
      <c r="Q82" s="146"/>
      <c r="R82" s="146"/>
      <c r="S82" s="146"/>
      <c r="T82" s="146"/>
      <c r="U82" s="145"/>
      <c r="V82" s="37"/>
      <c r="X82" s="177"/>
      <c r="Y82" s="102">
        <v>295</v>
      </c>
      <c r="Z82" s="103">
        <v>766.9</v>
      </c>
      <c r="AA82" s="68">
        <f t="shared" si="7"/>
        <v>5200.435068884001</v>
      </c>
      <c r="AB82" s="68">
        <f t="shared" si="7"/>
        <v>5343.566309312001</v>
      </c>
      <c r="AC82" s="68">
        <f t="shared" si="7"/>
        <v>5486.697549739999</v>
      </c>
      <c r="AD82" s="68">
        <f t="shared" si="7"/>
        <v>5629.828790168</v>
      </c>
      <c r="AE82" s="68">
        <f t="shared" si="7"/>
        <v>5820.670444072</v>
      </c>
      <c r="AF82" s="68">
        <f t="shared" si="7"/>
        <v>6011.512097975999</v>
      </c>
      <c r="AG82" s="68">
        <f t="shared" si="7"/>
        <v>6202.353751879999</v>
      </c>
      <c r="AH82" s="68">
        <f t="shared" si="7"/>
        <v>6273.919372093999</v>
      </c>
      <c r="AI82" s="69">
        <f t="shared" si="7"/>
        <v>6345.484992308</v>
      </c>
      <c r="AJ82" s="104">
        <f t="shared" si="1"/>
        <v>0.022260730471874046</v>
      </c>
      <c r="AK82" s="105">
        <f t="shared" si="2"/>
        <v>2.4343931930138822</v>
      </c>
    </row>
    <row r="83" spans="5:37" ht="13.5" customHeight="1">
      <c r="E83" s="65"/>
      <c r="F83" s="10"/>
      <c r="G83" s="10"/>
      <c r="H83" s="10"/>
      <c r="I83" s="14"/>
      <c r="J83" s="21"/>
      <c r="K83" s="21"/>
      <c r="L83" s="20"/>
      <c r="M83" s="21"/>
      <c r="N83" s="21"/>
      <c r="O83" s="161"/>
      <c r="P83" s="146"/>
      <c r="Q83" s="146"/>
      <c r="R83" s="146"/>
      <c r="S83" s="146"/>
      <c r="T83" s="146"/>
      <c r="U83" s="146"/>
      <c r="V83" s="156" t="s">
        <v>22</v>
      </c>
      <c r="W83" s="25"/>
      <c r="X83" s="177"/>
      <c r="Y83" s="106">
        <v>300</v>
      </c>
      <c r="Z83" s="107">
        <v>784</v>
      </c>
      <c r="AA83" s="70">
        <f t="shared" si="7"/>
        <v>5316.3920902400005</v>
      </c>
      <c r="AB83" s="70">
        <f t="shared" si="7"/>
        <v>5462.714808320001</v>
      </c>
      <c r="AC83" s="70">
        <f t="shared" si="7"/>
        <v>5609.0375263999995</v>
      </c>
      <c r="AD83" s="70">
        <f t="shared" si="7"/>
        <v>5755.360244479999</v>
      </c>
      <c r="AE83" s="70">
        <f t="shared" si="7"/>
        <v>5950.4572019199995</v>
      </c>
      <c r="AF83" s="70">
        <f t="shared" si="7"/>
        <v>6145.554159359999</v>
      </c>
      <c r="AG83" s="70">
        <f t="shared" si="7"/>
        <v>6340.651116799999</v>
      </c>
      <c r="AH83" s="70">
        <f t="shared" si="7"/>
        <v>6413.81247584</v>
      </c>
      <c r="AI83" s="71">
        <f t="shared" si="7"/>
        <v>6486.973834880001</v>
      </c>
      <c r="AJ83" s="104">
        <f t="shared" si="1"/>
        <v>0.022297561611683614</v>
      </c>
      <c r="AK83" s="105">
        <f t="shared" si="2"/>
        <v>2.510971786833856</v>
      </c>
    </row>
    <row r="84" spans="5:37" ht="13.5" customHeight="1">
      <c r="E84" s="65"/>
      <c r="F84" s="10"/>
      <c r="G84" s="10"/>
      <c r="H84" s="10"/>
      <c r="I84" s="14"/>
      <c r="J84" s="21"/>
      <c r="K84" s="21"/>
      <c r="L84" s="20"/>
      <c r="M84" s="21"/>
      <c r="N84" s="21"/>
      <c r="O84" s="161"/>
      <c r="P84" s="146"/>
      <c r="Q84" s="146"/>
      <c r="R84" s="146"/>
      <c r="S84" s="146"/>
      <c r="T84" s="146"/>
      <c r="U84" s="146"/>
      <c r="V84" s="157"/>
      <c r="W84" s="25"/>
      <c r="X84" s="177"/>
      <c r="Y84" s="102">
        <v>305</v>
      </c>
      <c r="Z84" s="103">
        <v>801.4</v>
      </c>
      <c r="AA84" s="68">
        <f t="shared" si="7"/>
        <v>5434.383445304001</v>
      </c>
      <c r="AB84" s="68">
        <f t="shared" si="7"/>
        <v>5583.953631872</v>
      </c>
      <c r="AC84" s="68">
        <f t="shared" si="7"/>
        <v>5733.523818439999</v>
      </c>
      <c r="AD84" s="68">
        <f t="shared" si="7"/>
        <v>5883.094005008</v>
      </c>
      <c r="AE84" s="68">
        <f t="shared" si="7"/>
        <v>6082.520920431999</v>
      </c>
      <c r="AF84" s="68">
        <f t="shared" si="7"/>
        <v>6281.947835855999</v>
      </c>
      <c r="AG84" s="68">
        <f t="shared" si="7"/>
        <v>6481.374751279999</v>
      </c>
      <c r="AH84" s="68">
        <f t="shared" si="7"/>
        <v>6556.159844563999</v>
      </c>
      <c r="AI84" s="69">
        <f t="shared" si="7"/>
        <v>6630.944937848</v>
      </c>
      <c r="AJ84" s="104">
        <f t="shared" si="1"/>
        <v>0.022193877551020202</v>
      </c>
      <c r="AK84" s="105">
        <f t="shared" si="2"/>
        <v>2.5888938647559336</v>
      </c>
    </row>
    <row r="85" spans="5:37" ht="13.5" customHeight="1">
      <c r="E85" s="65"/>
      <c r="F85" s="10"/>
      <c r="G85" s="10"/>
      <c r="H85" s="10"/>
      <c r="I85" s="14"/>
      <c r="J85" s="21"/>
      <c r="K85" s="21"/>
      <c r="L85" s="20"/>
      <c r="M85" s="21"/>
      <c r="N85" s="21"/>
      <c r="O85" s="161"/>
      <c r="P85" s="146"/>
      <c r="Q85" s="146"/>
      <c r="R85" s="146"/>
      <c r="S85" s="146"/>
      <c r="T85" s="146"/>
      <c r="U85" s="146"/>
      <c r="V85" s="157"/>
      <c r="W85" s="25"/>
      <c r="X85" s="177"/>
      <c r="Y85" s="106">
        <v>310</v>
      </c>
      <c r="Z85" s="107">
        <v>819.3</v>
      </c>
      <c r="AA85" s="70">
        <f t="shared" si="7"/>
        <v>5555.7653565479995</v>
      </c>
      <c r="AB85" s="70">
        <f t="shared" si="7"/>
        <v>5708.676329663999</v>
      </c>
      <c r="AC85" s="70">
        <f t="shared" si="7"/>
        <v>5861.587302779998</v>
      </c>
      <c r="AD85" s="70">
        <f t="shared" si="7"/>
        <v>6014.498275895999</v>
      </c>
      <c r="AE85" s="70">
        <f t="shared" si="7"/>
        <v>6218.379573384</v>
      </c>
      <c r="AF85" s="70">
        <f t="shared" si="7"/>
        <v>6422.260870871999</v>
      </c>
      <c r="AG85" s="70">
        <f t="shared" si="7"/>
        <v>6626.142168359999</v>
      </c>
      <c r="AH85" s="70">
        <f t="shared" si="7"/>
        <v>6702.5976549179995</v>
      </c>
      <c r="AI85" s="71">
        <f t="shared" si="7"/>
        <v>6779.053141476</v>
      </c>
      <c r="AJ85" s="104">
        <f t="shared" si="1"/>
        <v>0.022335912153730986</v>
      </c>
      <c r="AK85" s="105">
        <f t="shared" si="2"/>
        <v>2.669055082848186</v>
      </c>
    </row>
    <row r="86" spans="5:37" ht="13.5" customHeight="1">
      <c r="E86" s="65"/>
      <c r="F86" s="10"/>
      <c r="G86" s="10"/>
      <c r="H86" s="10"/>
      <c r="I86" s="14"/>
      <c r="J86" s="21"/>
      <c r="K86" s="21"/>
      <c r="L86" s="20"/>
      <c r="M86" s="21"/>
      <c r="N86" s="21"/>
      <c r="O86" s="161"/>
      <c r="P86" s="146"/>
      <c r="Q86" s="146"/>
      <c r="R86" s="146"/>
      <c r="S86" s="146"/>
      <c r="T86" s="146"/>
      <c r="U86" s="146"/>
      <c r="V86" s="157"/>
      <c r="W86" s="25"/>
      <c r="X86" s="177"/>
      <c r="Y86" s="102">
        <v>315</v>
      </c>
      <c r="Z86" s="103">
        <v>837.6</v>
      </c>
      <c r="AA86" s="68">
        <f t="shared" si="7"/>
        <v>5679.859712736</v>
      </c>
      <c r="AB86" s="68">
        <f t="shared" si="7"/>
        <v>5836.186126848001</v>
      </c>
      <c r="AC86" s="68">
        <f t="shared" si="7"/>
        <v>5992.512540959999</v>
      </c>
      <c r="AD86" s="68">
        <f t="shared" si="7"/>
        <v>6148.838955072</v>
      </c>
      <c r="AE86" s="68">
        <f t="shared" si="7"/>
        <v>6357.2741738879995</v>
      </c>
      <c r="AF86" s="68">
        <f t="shared" si="7"/>
        <v>6565.7093927040005</v>
      </c>
      <c r="AG86" s="68">
        <f t="shared" si="7"/>
        <v>6774.14461152</v>
      </c>
      <c r="AH86" s="68">
        <f t="shared" si="7"/>
        <v>6852.307818576</v>
      </c>
      <c r="AI86" s="69">
        <f t="shared" si="7"/>
        <v>6930.471025632</v>
      </c>
      <c r="AJ86" s="104">
        <f t="shared" si="1"/>
        <v>0.022336140607835953</v>
      </c>
      <c r="AK86" s="105">
        <f t="shared" si="2"/>
        <v>2.7510076130765784</v>
      </c>
    </row>
    <row r="87" spans="5:37" ht="13.5" customHeight="1">
      <c r="E87" s="65"/>
      <c r="F87" s="10"/>
      <c r="G87" s="10"/>
      <c r="H87" s="10"/>
      <c r="I87" s="10"/>
      <c r="J87" s="21"/>
      <c r="K87" s="21"/>
      <c r="L87" s="20"/>
      <c r="M87" s="21"/>
      <c r="N87" s="21"/>
      <c r="O87" s="161"/>
      <c r="P87" s="146"/>
      <c r="Q87" s="146"/>
      <c r="R87" s="146"/>
      <c r="S87" s="146"/>
      <c r="T87" s="146"/>
      <c r="U87" s="146"/>
      <c r="V87" s="157"/>
      <c r="W87" s="25"/>
      <c r="X87" s="177"/>
      <c r="Y87" s="106">
        <v>320</v>
      </c>
      <c r="Z87" s="107">
        <v>856.5</v>
      </c>
      <c r="AA87" s="70">
        <f t="shared" si="7"/>
        <v>5808.02273634</v>
      </c>
      <c r="AB87" s="70">
        <f t="shared" si="7"/>
        <v>5967.87657312</v>
      </c>
      <c r="AC87" s="70">
        <f t="shared" si="7"/>
        <v>6127.730409899998</v>
      </c>
      <c r="AD87" s="70">
        <f t="shared" si="7"/>
        <v>6287.5842466799995</v>
      </c>
      <c r="AE87" s="70">
        <f t="shared" si="7"/>
        <v>6500.72269572</v>
      </c>
      <c r="AF87" s="70">
        <f t="shared" si="7"/>
        <v>6713.86114476</v>
      </c>
      <c r="AG87" s="70">
        <f t="shared" si="7"/>
        <v>6926.999593799999</v>
      </c>
      <c r="AH87" s="70">
        <f t="shared" si="7"/>
        <v>7006.92651219</v>
      </c>
      <c r="AI87" s="71">
        <f t="shared" si="7"/>
        <v>7086.853430580001</v>
      </c>
      <c r="AJ87" s="104">
        <f t="shared" si="1"/>
        <v>0.022564469914040153</v>
      </c>
      <c r="AK87" s="105">
        <f t="shared" si="2"/>
        <v>2.835647111509181</v>
      </c>
    </row>
    <row r="88" spans="5:37" ht="13.5" customHeight="1">
      <c r="E88" s="65"/>
      <c r="F88" s="10"/>
      <c r="G88" s="10"/>
      <c r="H88" s="10"/>
      <c r="I88" s="10"/>
      <c r="J88" s="21"/>
      <c r="K88" s="21"/>
      <c r="L88" s="20"/>
      <c r="M88" s="21"/>
      <c r="N88" s="21"/>
      <c r="O88" s="161"/>
      <c r="P88" s="146"/>
      <c r="Q88" s="146"/>
      <c r="R88" s="146"/>
      <c r="S88" s="146"/>
      <c r="T88" s="146"/>
      <c r="U88" s="146"/>
      <c r="V88" s="157"/>
      <c r="W88" s="25"/>
      <c r="X88" s="177"/>
      <c r="Y88" s="102">
        <v>325</v>
      </c>
      <c r="Z88" s="103">
        <v>875.2</v>
      </c>
      <c r="AA88" s="68">
        <f t="shared" si="7"/>
        <v>5934.829537472001</v>
      </c>
      <c r="AB88" s="68">
        <f t="shared" si="7"/>
        <v>6098.173469696001</v>
      </c>
      <c r="AC88" s="68">
        <f t="shared" si="7"/>
        <v>6261.517401919999</v>
      </c>
      <c r="AD88" s="68">
        <f t="shared" si="7"/>
        <v>6424.8613341440005</v>
      </c>
      <c r="AE88" s="68">
        <f t="shared" si="7"/>
        <v>6642.653243776001</v>
      </c>
      <c r="AF88" s="68">
        <f t="shared" si="7"/>
        <v>6860.445153408</v>
      </c>
      <c r="AG88" s="68">
        <f t="shared" si="7"/>
        <v>7078.23706304</v>
      </c>
      <c r="AH88" s="68">
        <f t="shared" si="7"/>
        <v>7159.9090291520015</v>
      </c>
      <c r="AI88" s="69">
        <f t="shared" si="7"/>
        <v>7241.580995264</v>
      </c>
      <c r="AJ88" s="104">
        <f t="shared" si="1"/>
        <v>0.021833041447752333</v>
      </c>
      <c r="AK88" s="105">
        <f t="shared" si="2"/>
        <v>2.9193909538737124</v>
      </c>
    </row>
    <row r="89" spans="5:37" ht="13.5" customHeight="1">
      <c r="E89" s="65"/>
      <c r="F89" s="10"/>
      <c r="G89" s="10"/>
      <c r="H89" s="10"/>
      <c r="I89" s="10"/>
      <c r="J89" s="21"/>
      <c r="K89" s="21"/>
      <c r="L89" s="20"/>
      <c r="M89" s="21"/>
      <c r="N89" s="21"/>
      <c r="O89" s="161"/>
      <c r="P89" s="146"/>
      <c r="Q89" s="146"/>
      <c r="R89" s="146"/>
      <c r="S89" s="146"/>
      <c r="T89" s="146"/>
      <c r="U89" s="146"/>
      <c r="V89" s="157"/>
      <c r="W89" s="25"/>
      <c r="X89" s="177"/>
      <c r="Y89" s="106">
        <v>330</v>
      </c>
      <c r="Z89" s="107">
        <v>894.2</v>
      </c>
      <c r="AA89" s="70">
        <f aca="true" t="shared" si="8" ref="AA89:AI104">+$C$11*(1+AA$27)*$Z89/100*(1+$C$10)*$C$12</f>
        <v>6063.6706723120005</v>
      </c>
      <c r="AB89" s="70">
        <f t="shared" si="8"/>
        <v>6230.560690816</v>
      </c>
      <c r="AC89" s="70">
        <f t="shared" si="8"/>
        <v>6397.450709319999</v>
      </c>
      <c r="AD89" s="70">
        <f t="shared" si="8"/>
        <v>6564.340727823999</v>
      </c>
      <c r="AE89" s="70">
        <f t="shared" si="8"/>
        <v>6786.860752496</v>
      </c>
      <c r="AF89" s="70">
        <f t="shared" si="8"/>
        <v>7009.380777168</v>
      </c>
      <c r="AG89" s="70">
        <f t="shared" si="8"/>
        <v>7231.900801840001</v>
      </c>
      <c r="AH89" s="70">
        <f t="shared" si="8"/>
        <v>7315.345811091999</v>
      </c>
      <c r="AI89" s="71">
        <f t="shared" si="8"/>
        <v>7398.790820344002</v>
      </c>
      <c r="AJ89" s="104">
        <f t="shared" si="1"/>
        <v>0.02170932358318134</v>
      </c>
      <c r="AK89" s="105">
        <f t="shared" si="2"/>
        <v>3.00447828034035</v>
      </c>
    </row>
    <row r="90" spans="5:37" ht="13.5" customHeight="1">
      <c r="E90" s="65"/>
      <c r="F90" s="10"/>
      <c r="G90" s="10"/>
      <c r="H90" s="10"/>
      <c r="I90" s="10"/>
      <c r="J90" s="10"/>
      <c r="K90" s="21"/>
      <c r="L90" s="20"/>
      <c r="M90" s="21"/>
      <c r="N90" s="21"/>
      <c r="O90" s="161"/>
      <c r="P90" s="146"/>
      <c r="Q90" s="146"/>
      <c r="R90" s="146"/>
      <c r="S90" s="146"/>
      <c r="T90" s="146"/>
      <c r="U90" s="146"/>
      <c r="V90" s="157"/>
      <c r="W90" s="25"/>
      <c r="X90" s="177"/>
      <c r="Y90" s="102">
        <v>340</v>
      </c>
      <c r="Z90" s="103">
        <v>916.2</v>
      </c>
      <c r="AA90" s="68">
        <f t="shared" si="8"/>
        <v>6212.855144232001</v>
      </c>
      <c r="AB90" s="68">
        <f t="shared" si="8"/>
        <v>6383.851157376001</v>
      </c>
      <c r="AC90" s="68">
        <f t="shared" si="8"/>
        <v>6554.847170519998</v>
      </c>
      <c r="AD90" s="68">
        <f t="shared" si="8"/>
        <v>6725.843183664001</v>
      </c>
      <c r="AE90" s="68">
        <f t="shared" si="8"/>
        <v>6953.837867856001</v>
      </c>
      <c r="AF90" s="68">
        <f t="shared" si="8"/>
        <v>7181.832552047999</v>
      </c>
      <c r="AG90" s="68">
        <f t="shared" si="8"/>
        <v>7409.827236239999</v>
      </c>
      <c r="AH90" s="68">
        <f t="shared" si="8"/>
        <v>7495.325242812</v>
      </c>
      <c r="AI90" s="69">
        <f t="shared" si="8"/>
        <v>7580.823249384</v>
      </c>
      <c r="AJ90" s="104">
        <f t="shared" si="1"/>
        <v>0.02460299709237268</v>
      </c>
      <c r="AK90" s="105">
        <f t="shared" si="2"/>
        <v>3.103000447828033</v>
      </c>
    </row>
    <row r="91" spans="5:37" ht="13.5" customHeight="1">
      <c r="E91" s="65"/>
      <c r="F91" s="10"/>
      <c r="G91" s="10"/>
      <c r="H91" s="10"/>
      <c r="I91" s="10"/>
      <c r="J91" s="10"/>
      <c r="K91" s="21"/>
      <c r="L91" s="20"/>
      <c r="M91" s="21"/>
      <c r="N91" s="21"/>
      <c r="O91" s="161"/>
      <c r="P91" s="146"/>
      <c r="Q91" s="146"/>
      <c r="R91" s="146"/>
      <c r="S91" s="146"/>
      <c r="T91" s="146"/>
      <c r="U91" s="146"/>
      <c r="V91" s="157"/>
      <c r="W91" s="25"/>
      <c r="X91" s="177"/>
      <c r="Y91" s="106">
        <v>350</v>
      </c>
      <c r="Z91" s="107">
        <v>936.6</v>
      </c>
      <c r="AA91" s="70">
        <f t="shared" si="8"/>
        <v>6351.189836376001</v>
      </c>
      <c r="AB91" s="70">
        <f t="shared" si="8"/>
        <v>6525.993226368</v>
      </c>
      <c r="AC91" s="70">
        <f t="shared" si="8"/>
        <v>6700.7966163599995</v>
      </c>
      <c r="AD91" s="70">
        <f t="shared" si="8"/>
        <v>6875.6000063520005</v>
      </c>
      <c r="AE91" s="70">
        <f t="shared" si="8"/>
        <v>7108.671193008001</v>
      </c>
      <c r="AF91" s="70">
        <f t="shared" si="8"/>
        <v>7341.742379664</v>
      </c>
      <c r="AG91" s="70">
        <f t="shared" si="8"/>
        <v>7574.81356632</v>
      </c>
      <c r="AH91" s="70">
        <f t="shared" si="8"/>
        <v>7662.215261316001</v>
      </c>
      <c r="AI91" s="71">
        <f t="shared" si="8"/>
        <v>7749.616956312</v>
      </c>
      <c r="AJ91" s="104">
        <f t="shared" si="1"/>
        <v>0.022265880812049943</v>
      </c>
      <c r="AK91" s="105">
        <f t="shared" si="2"/>
        <v>3.1943573667711593</v>
      </c>
    </row>
    <row r="92" spans="5:37" ht="13.5" customHeight="1">
      <c r="E92" s="65"/>
      <c r="F92" s="10"/>
      <c r="G92" s="10"/>
      <c r="H92" s="10"/>
      <c r="I92" s="10"/>
      <c r="J92" s="10"/>
      <c r="K92" s="21"/>
      <c r="L92" s="20"/>
      <c r="M92" s="21"/>
      <c r="N92" s="21"/>
      <c r="O92" s="161"/>
      <c r="P92" s="146"/>
      <c r="Q92" s="146"/>
      <c r="R92" s="146"/>
      <c r="S92" s="146"/>
      <c r="T92" s="146"/>
      <c r="U92" s="146"/>
      <c r="V92" s="157"/>
      <c r="W92" s="25"/>
      <c r="X92" s="177"/>
      <c r="Y92" s="102">
        <v>355</v>
      </c>
      <c r="Z92" s="103">
        <v>958.1</v>
      </c>
      <c r="AA92" s="68">
        <f t="shared" si="8"/>
        <v>6496.983752116002</v>
      </c>
      <c r="AB92" s="68">
        <f t="shared" si="8"/>
        <v>6675.799818688001</v>
      </c>
      <c r="AC92" s="68">
        <f t="shared" si="8"/>
        <v>6854.61588526</v>
      </c>
      <c r="AD92" s="68">
        <f t="shared" si="8"/>
        <v>7033.431951831999</v>
      </c>
      <c r="AE92" s="68">
        <f t="shared" si="8"/>
        <v>7271.853373928</v>
      </c>
      <c r="AF92" s="68">
        <f t="shared" si="8"/>
        <v>7510.274796023999</v>
      </c>
      <c r="AG92" s="68">
        <f t="shared" si="8"/>
        <v>7748.69621812</v>
      </c>
      <c r="AH92" s="68">
        <f t="shared" si="8"/>
        <v>7838.104251406</v>
      </c>
      <c r="AI92" s="69">
        <f t="shared" si="8"/>
        <v>7927.512284692</v>
      </c>
      <c r="AJ92" s="104">
        <f>+AI92/AI91-1</f>
        <v>0.02295537048900287</v>
      </c>
      <c r="AK92" s="105">
        <f t="shared" si="2"/>
        <v>3.29064039408867</v>
      </c>
    </row>
    <row r="93" spans="5:37" ht="13.5" customHeight="1">
      <c r="E93" s="65"/>
      <c r="F93" s="10"/>
      <c r="G93" s="10"/>
      <c r="H93" s="10"/>
      <c r="I93" s="10"/>
      <c r="J93" s="10"/>
      <c r="K93" s="21"/>
      <c r="L93" s="20"/>
      <c r="M93" s="21"/>
      <c r="N93" s="21"/>
      <c r="O93" s="161"/>
      <c r="P93" s="146"/>
      <c r="Q93" s="146"/>
      <c r="R93" s="146"/>
      <c r="S93" s="146"/>
      <c r="T93" s="146"/>
      <c r="U93" s="146"/>
      <c r="V93" s="157"/>
      <c r="W93" s="25"/>
      <c r="X93" s="177"/>
      <c r="Y93" s="106">
        <v>360</v>
      </c>
      <c r="Z93" s="107">
        <v>980.1</v>
      </c>
      <c r="AA93" s="70">
        <f t="shared" si="8"/>
        <v>6646.1682240360005</v>
      </c>
      <c r="AB93" s="70">
        <f t="shared" si="8"/>
        <v>6829.090285248</v>
      </c>
      <c r="AC93" s="70">
        <f t="shared" si="8"/>
        <v>7012.012346459997</v>
      </c>
      <c r="AD93" s="70">
        <f t="shared" si="8"/>
        <v>7194.934407672</v>
      </c>
      <c r="AE93" s="70">
        <f t="shared" si="8"/>
        <v>7438.830489287999</v>
      </c>
      <c r="AF93" s="70">
        <f t="shared" si="8"/>
        <v>7682.726570904</v>
      </c>
      <c r="AG93" s="70">
        <f t="shared" si="8"/>
        <v>7926.62265252</v>
      </c>
      <c r="AH93" s="70">
        <f t="shared" si="8"/>
        <v>8018.083683126</v>
      </c>
      <c r="AI93" s="71">
        <f t="shared" si="8"/>
        <v>8109.544713732002</v>
      </c>
      <c r="AJ93" s="104">
        <f>+AI93/AI92-1</f>
        <v>0.02296211251435154</v>
      </c>
      <c r="AK93" s="105">
        <f t="shared" si="2"/>
        <v>3.389162561576355</v>
      </c>
    </row>
    <row r="94" spans="5:37" ht="13.5" customHeight="1">
      <c r="E94" s="65"/>
      <c r="F94" s="10"/>
      <c r="G94" s="10"/>
      <c r="H94" s="10"/>
      <c r="I94" s="10"/>
      <c r="J94" s="10"/>
      <c r="K94" s="21"/>
      <c r="L94" s="20"/>
      <c r="M94" s="21"/>
      <c r="N94" s="21"/>
      <c r="O94" s="161"/>
      <c r="P94" s="146"/>
      <c r="Q94" s="146"/>
      <c r="R94" s="146"/>
      <c r="S94" s="146"/>
      <c r="T94" s="146"/>
      <c r="U94" s="146"/>
      <c r="V94" s="157"/>
      <c r="W94" s="13"/>
      <c r="X94" s="177"/>
      <c r="Y94" s="102">
        <v>365</v>
      </c>
      <c r="Z94" s="103">
        <v>1002.7</v>
      </c>
      <c r="AA94" s="68">
        <f t="shared" si="8"/>
        <v>6799.421363372001</v>
      </c>
      <c r="AB94" s="68">
        <f t="shared" si="8"/>
        <v>6986.561400896</v>
      </c>
      <c r="AC94" s="68">
        <f t="shared" si="8"/>
        <v>7173.701438419999</v>
      </c>
      <c r="AD94" s="68">
        <f t="shared" si="8"/>
        <v>7360.841475944</v>
      </c>
      <c r="AE94" s="68">
        <f t="shared" si="8"/>
        <v>7610.361525976</v>
      </c>
      <c r="AF94" s="68">
        <f t="shared" si="8"/>
        <v>7859.881576008</v>
      </c>
      <c r="AG94" s="68">
        <f t="shared" si="8"/>
        <v>8109.40162604</v>
      </c>
      <c r="AH94" s="68">
        <f t="shared" si="8"/>
        <v>8202.971644802</v>
      </c>
      <c r="AI94" s="69">
        <f t="shared" si="8"/>
        <v>8296.541663564001</v>
      </c>
      <c r="AJ94" s="104">
        <f>+AI94/AI93-1</f>
        <v>0.023058871543719883</v>
      </c>
      <c r="AK94" s="105">
        <f t="shared" si="2"/>
        <v>3.490371697268249</v>
      </c>
    </row>
    <row r="95" spans="5:39" ht="13.5" customHeight="1">
      <c r="E95" s="65"/>
      <c r="F95" s="10"/>
      <c r="G95" s="10"/>
      <c r="H95" s="10"/>
      <c r="I95" s="10"/>
      <c r="J95" s="10"/>
      <c r="K95" s="21"/>
      <c r="L95" s="20"/>
      <c r="M95" s="21"/>
      <c r="N95" s="21"/>
      <c r="O95" s="162"/>
      <c r="P95" s="147"/>
      <c r="Q95" s="147"/>
      <c r="R95" s="147"/>
      <c r="S95" s="147"/>
      <c r="T95" s="147"/>
      <c r="U95" s="147"/>
      <c r="V95" s="158"/>
      <c r="W95" s="13"/>
      <c r="X95" s="177"/>
      <c r="Y95" s="121">
        <v>370</v>
      </c>
      <c r="Z95" s="122">
        <v>1025.7</v>
      </c>
      <c r="AA95" s="123">
        <f t="shared" si="8"/>
        <v>6955.386947652</v>
      </c>
      <c r="AB95" s="124">
        <f t="shared" si="8"/>
        <v>7146.819615936</v>
      </c>
      <c r="AC95" s="124">
        <f t="shared" si="8"/>
        <v>7338.252284219999</v>
      </c>
      <c r="AD95" s="124">
        <f t="shared" si="8"/>
        <v>7529.684952504</v>
      </c>
      <c r="AE95" s="124">
        <f t="shared" si="8"/>
        <v>7784.928510216</v>
      </c>
      <c r="AF95" s="124">
        <f t="shared" si="8"/>
        <v>8040.172067928</v>
      </c>
      <c r="AG95" s="124">
        <f t="shared" si="8"/>
        <v>8295.41562564</v>
      </c>
      <c r="AH95" s="124">
        <f t="shared" si="8"/>
        <v>8391.131959782</v>
      </c>
      <c r="AI95" s="125">
        <f t="shared" si="8"/>
        <v>8486.848293924</v>
      </c>
      <c r="AJ95" s="119">
        <f>+AI95/AI94-1</f>
        <v>0.022938067218509994</v>
      </c>
      <c r="AK95" s="120">
        <f>+AI95/$AI$29-1</f>
        <v>3.593372145096283</v>
      </c>
      <c r="AM95" s="2"/>
    </row>
    <row r="96" spans="5:39" ht="13.5" customHeight="1">
      <c r="E96" s="65"/>
      <c r="F96" s="10"/>
      <c r="G96" s="10"/>
      <c r="H96" s="10"/>
      <c r="I96" s="10"/>
      <c r="J96" s="10"/>
      <c r="K96" s="21"/>
      <c r="L96" s="2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13"/>
      <c r="X96" s="177"/>
      <c r="Y96" s="126" t="s">
        <v>43</v>
      </c>
      <c r="Z96" s="127">
        <v>831.3</v>
      </c>
      <c r="AA96" s="128">
        <f t="shared" si="8"/>
        <v>5637.138704868</v>
      </c>
      <c r="AB96" s="129">
        <f t="shared" si="8"/>
        <v>5792.2893114240005</v>
      </c>
      <c r="AC96" s="129">
        <f t="shared" si="8"/>
        <v>5947.439917979998</v>
      </c>
      <c r="AD96" s="129">
        <f t="shared" si="8"/>
        <v>6102.590524536</v>
      </c>
      <c r="AE96" s="129">
        <f t="shared" si="8"/>
        <v>6309.457999944</v>
      </c>
      <c r="AF96" s="129">
        <f t="shared" si="8"/>
        <v>6516.325475351999</v>
      </c>
      <c r="AG96" s="129">
        <f t="shared" si="8"/>
        <v>6723.19295076</v>
      </c>
      <c r="AH96" s="129">
        <f t="shared" si="8"/>
        <v>6800.768254037999</v>
      </c>
      <c r="AI96" s="129">
        <f t="shared" si="8"/>
        <v>6878.3435573159995</v>
      </c>
      <c r="AJ96" s="119">
        <f>+AI96/AI95-1</f>
        <v>-0.18952910207663065</v>
      </c>
      <c r="AK96" s="135">
        <f>+AI96/$AI$29-1</f>
        <v>2.7227944469323773</v>
      </c>
      <c r="AM96" s="2"/>
    </row>
    <row r="97" spans="5:39" ht="13.5" customHeight="1">
      <c r="E97" s="65"/>
      <c r="F97" s="10"/>
      <c r="G97" s="10"/>
      <c r="H97" s="10"/>
      <c r="I97" s="10"/>
      <c r="J97" s="10"/>
      <c r="K97" s="21"/>
      <c r="L97" s="2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3"/>
      <c r="X97" s="177"/>
      <c r="Y97" s="130" t="s">
        <v>44</v>
      </c>
      <c r="Z97" s="131">
        <v>850.3</v>
      </c>
      <c r="AA97" s="132">
        <f t="shared" si="8"/>
        <v>5765.979839707999</v>
      </c>
      <c r="AB97" s="133">
        <f t="shared" si="8"/>
        <v>5924.676532544001</v>
      </c>
      <c r="AC97" s="133">
        <f t="shared" si="8"/>
        <v>6083.373225379998</v>
      </c>
      <c r="AD97" s="133">
        <f t="shared" si="8"/>
        <v>6242.069918216</v>
      </c>
      <c r="AE97" s="133">
        <f t="shared" si="8"/>
        <v>6453.6655086639985</v>
      </c>
      <c r="AF97" s="133">
        <f t="shared" si="8"/>
        <v>6665.261099111999</v>
      </c>
      <c r="AG97" s="133">
        <f t="shared" si="8"/>
        <v>6876.856689559999</v>
      </c>
      <c r="AH97" s="133">
        <f t="shared" si="8"/>
        <v>6956.205035977999</v>
      </c>
      <c r="AI97" s="133">
        <f t="shared" si="8"/>
        <v>7035.553382396</v>
      </c>
      <c r="AJ97" s="134">
        <f aca="true" t="shared" si="9" ref="AJ97:AJ110">+AI97/AI96-1</f>
        <v>0.022855768074100835</v>
      </c>
      <c r="AK97" s="136">
        <f aca="true" t="shared" si="10" ref="AK97:AK110">+AI97/$AI$29-1</f>
        <v>2.8078817733990147</v>
      </c>
      <c r="AM97" s="2"/>
    </row>
    <row r="98" spans="5:39" ht="13.5" customHeight="1">
      <c r="E98" s="65"/>
      <c r="F98" s="10"/>
      <c r="G98" s="10"/>
      <c r="H98" s="10"/>
      <c r="I98" s="10"/>
      <c r="J98" s="10"/>
      <c r="K98" s="21"/>
      <c r="L98" s="2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3"/>
      <c r="X98" s="177"/>
      <c r="Y98" s="126" t="s">
        <v>45</v>
      </c>
      <c r="Z98" s="127">
        <v>869.7</v>
      </c>
      <c r="AA98" s="128">
        <f t="shared" si="8"/>
        <v>5897.5334194920015</v>
      </c>
      <c r="AB98" s="129">
        <f t="shared" si="8"/>
        <v>6059.850853056001</v>
      </c>
      <c r="AC98" s="129">
        <f t="shared" si="8"/>
        <v>6222.16828662</v>
      </c>
      <c r="AD98" s="129">
        <f t="shared" si="8"/>
        <v>6384.4857201840005</v>
      </c>
      <c r="AE98" s="129">
        <f t="shared" si="8"/>
        <v>6600.908964936</v>
      </c>
      <c r="AF98" s="129">
        <f t="shared" si="8"/>
        <v>6817.332209688001</v>
      </c>
      <c r="AG98" s="129">
        <f t="shared" si="8"/>
        <v>7033.755454439999</v>
      </c>
      <c r="AH98" s="129">
        <f t="shared" si="8"/>
        <v>7114.914171222001</v>
      </c>
      <c r="AI98" s="129">
        <f t="shared" si="8"/>
        <v>7196.072888004</v>
      </c>
      <c r="AJ98" s="134">
        <f t="shared" si="9"/>
        <v>0.022815476890509112</v>
      </c>
      <c r="AK98" s="136">
        <f t="shared" si="10"/>
        <v>2.8947604120017907</v>
      </c>
      <c r="AM98" s="2"/>
    </row>
    <row r="99" spans="5:39" ht="13.5" customHeight="1">
      <c r="E99" s="65"/>
      <c r="F99" s="10"/>
      <c r="G99" s="10"/>
      <c r="H99" s="10"/>
      <c r="I99" s="10"/>
      <c r="J99" s="10"/>
      <c r="K99" s="21"/>
      <c r="L99" s="2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3"/>
      <c r="X99" s="177"/>
      <c r="Y99" s="130" t="s">
        <v>46</v>
      </c>
      <c r="Z99" s="131">
        <v>889</v>
      </c>
      <c r="AA99" s="132">
        <f t="shared" si="8"/>
        <v>6028.40888804</v>
      </c>
      <c r="AB99" s="133">
        <f t="shared" si="8"/>
        <v>6194.32839872</v>
      </c>
      <c r="AC99" s="133">
        <f t="shared" si="8"/>
        <v>6360.247909399998</v>
      </c>
      <c r="AD99" s="133">
        <f t="shared" si="8"/>
        <v>6526.167420079998</v>
      </c>
      <c r="AE99" s="133">
        <f t="shared" si="8"/>
        <v>6747.393434319999</v>
      </c>
      <c r="AF99" s="133">
        <f t="shared" si="8"/>
        <v>6968.619448559999</v>
      </c>
      <c r="AG99" s="133">
        <f t="shared" si="8"/>
        <v>7189.8454628</v>
      </c>
      <c r="AH99" s="133">
        <f t="shared" si="8"/>
        <v>7272.80521814</v>
      </c>
      <c r="AI99" s="133">
        <f t="shared" si="8"/>
        <v>7355.764973480001</v>
      </c>
      <c r="AJ99" s="134">
        <f t="shared" si="9"/>
        <v>0.02219156030815239</v>
      </c>
      <c r="AK99" s="136">
        <f t="shared" si="10"/>
        <v>2.981191222570533</v>
      </c>
      <c r="AM99" s="2"/>
    </row>
    <row r="100" spans="5:39" ht="13.5" customHeight="1">
      <c r="E100" s="65"/>
      <c r="F100" s="10"/>
      <c r="G100" s="10"/>
      <c r="H100" s="10"/>
      <c r="I100" s="10"/>
      <c r="J100" s="10"/>
      <c r="K100" s="21"/>
      <c r="L100" s="2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3"/>
      <c r="X100" s="177"/>
      <c r="Y100" s="126" t="s">
        <v>47</v>
      </c>
      <c r="Z100" s="127">
        <v>908.9</v>
      </c>
      <c r="AA100" s="128">
        <f t="shared" si="8"/>
        <v>6163.353024004001</v>
      </c>
      <c r="AB100" s="129">
        <f t="shared" si="8"/>
        <v>6332.986593472</v>
      </c>
      <c r="AC100" s="129">
        <f t="shared" si="8"/>
        <v>6502.620162939998</v>
      </c>
      <c r="AD100" s="129">
        <f t="shared" si="8"/>
        <v>6672.253732407999</v>
      </c>
      <c r="AE100" s="129">
        <f t="shared" si="8"/>
        <v>6898.431825031999</v>
      </c>
      <c r="AF100" s="129">
        <f t="shared" si="8"/>
        <v>7124.609917656</v>
      </c>
      <c r="AG100" s="129">
        <f t="shared" si="8"/>
        <v>7350.788010279999</v>
      </c>
      <c r="AH100" s="129">
        <f t="shared" si="8"/>
        <v>7435.604795013999</v>
      </c>
      <c r="AI100" s="129">
        <f t="shared" si="8"/>
        <v>7520.421579748</v>
      </c>
      <c r="AJ100" s="134">
        <f t="shared" si="9"/>
        <v>0.02238470191226094</v>
      </c>
      <c r="AK100" s="136">
        <f t="shared" si="10"/>
        <v>3.0703090013434835</v>
      </c>
      <c r="AM100" s="2"/>
    </row>
    <row r="101" spans="5:39" ht="13.5" customHeight="1">
      <c r="E101" s="65"/>
      <c r="F101" s="10"/>
      <c r="G101" s="10"/>
      <c r="H101" s="10"/>
      <c r="I101" s="10"/>
      <c r="J101" s="10"/>
      <c r="K101" s="21"/>
      <c r="L101" s="2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3"/>
      <c r="X101" s="177"/>
      <c r="Y101" s="130" t="s">
        <v>48</v>
      </c>
      <c r="Z101" s="131">
        <v>938.4</v>
      </c>
      <c r="AA101" s="132">
        <f t="shared" si="8"/>
        <v>6363.395838624001</v>
      </c>
      <c r="AB101" s="133">
        <f t="shared" si="8"/>
        <v>6538.535173632</v>
      </c>
      <c r="AC101" s="133">
        <f t="shared" si="8"/>
        <v>6713.67450864</v>
      </c>
      <c r="AD101" s="133">
        <f t="shared" si="8"/>
        <v>6888.8138436479985</v>
      </c>
      <c r="AE101" s="133">
        <f t="shared" si="8"/>
        <v>7122.332956992</v>
      </c>
      <c r="AF101" s="133">
        <f t="shared" si="8"/>
        <v>7355.852070335999</v>
      </c>
      <c r="AG101" s="133">
        <f t="shared" si="8"/>
        <v>7589.371183679999</v>
      </c>
      <c r="AH101" s="133">
        <f t="shared" si="8"/>
        <v>7676.940851183999</v>
      </c>
      <c r="AI101" s="133">
        <f t="shared" si="8"/>
        <v>7764.510518688</v>
      </c>
      <c r="AJ101" s="134">
        <f t="shared" si="9"/>
        <v>0.03245681593134564</v>
      </c>
      <c r="AK101" s="136">
        <f t="shared" si="10"/>
        <v>3.202418271383788</v>
      </c>
      <c r="AM101" s="2"/>
    </row>
    <row r="102" spans="5:39" ht="13.5" customHeight="1">
      <c r="E102" s="65"/>
      <c r="F102" s="10"/>
      <c r="G102" s="10"/>
      <c r="H102" s="10"/>
      <c r="I102" s="10"/>
      <c r="J102" s="10"/>
      <c r="K102" s="21"/>
      <c r="L102" s="2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3"/>
      <c r="X102" s="177"/>
      <c r="Y102" s="126" t="s">
        <v>49</v>
      </c>
      <c r="Z102" s="127">
        <v>967</v>
      </c>
      <c r="AA102" s="128">
        <f t="shared" si="8"/>
        <v>6557.33565212</v>
      </c>
      <c r="AB102" s="129">
        <f t="shared" si="8"/>
        <v>6737.81278016</v>
      </c>
      <c r="AC102" s="129">
        <f t="shared" si="8"/>
        <v>6918.289908199998</v>
      </c>
      <c r="AD102" s="129">
        <f t="shared" si="8"/>
        <v>7098.7670362399995</v>
      </c>
      <c r="AE102" s="129">
        <f t="shared" si="8"/>
        <v>7339.40320696</v>
      </c>
      <c r="AF102" s="129">
        <f t="shared" si="8"/>
        <v>7580.039377679998</v>
      </c>
      <c r="AG102" s="129">
        <f t="shared" si="8"/>
        <v>7820.6755484</v>
      </c>
      <c r="AH102" s="129">
        <f t="shared" si="8"/>
        <v>7910.91411242</v>
      </c>
      <c r="AI102" s="129">
        <f t="shared" si="8"/>
        <v>8001.1526764400005</v>
      </c>
      <c r="AJ102" s="134">
        <f t="shared" si="9"/>
        <v>0.030477408354646185</v>
      </c>
      <c r="AK102" s="136">
        <f t="shared" si="10"/>
        <v>3.3304970891177783</v>
      </c>
      <c r="AM102" s="2"/>
    </row>
    <row r="103" spans="5:39" ht="13.5" customHeight="1">
      <c r="E103" s="65"/>
      <c r="F103" s="10"/>
      <c r="G103" s="10"/>
      <c r="H103" s="10"/>
      <c r="I103" s="10"/>
      <c r="J103" s="10"/>
      <c r="K103" s="21"/>
      <c r="L103" s="2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13"/>
      <c r="X103" s="177"/>
      <c r="Y103" s="130" t="s">
        <v>50</v>
      </c>
      <c r="Z103" s="131">
        <v>996.1</v>
      </c>
      <c r="AA103" s="132">
        <f t="shared" si="8"/>
        <v>6754.666021796001</v>
      </c>
      <c r="AB103" s="133">
        <f t="shared" si="8"/>
        <v>6940.574260928</v>
      </c>
      <c r="AC103" s="133">
        <f t="shared" si="8"/>
        <v>7126.4825000599985</v>
      </c>
      <c r="AD103" s="133">
        <f t="shared" si="8"/>
        <v>7312.390739191999</v>
      </c>
      <c r="AE103" s="133">
        <f t="shared" si="8"/>
        <v>7560.268391367998</v>
      </c>
      <c r="AF103" s="133">
        <f t="shared" si="8"/>
        <v>7808.1460435439985</v>
      </c>
      <c r="AG103" s="133">
        <f t="shared" si="8"/>
        <v>8056.0236957199995</v>
      </c>
      <c r="AH103" s="133">
        <f t="shared" si="8"/>
        <v>8148.977815286</v>
      </c>
      <c r="AI103" s="133">
        <f t="shared" si="8"/>
        <v>8241.931934852</v>
      </c>
      <c r="AJ103" s="134">
        <f t="shared" si="9"/>
        <v>0.03009307135470518</v>
      </c>
      <c r="AK103" s="136">
        <f t="shared" si="10"/>
        <v>3.460815047021943</v>
      </c>
      <c r="AM103" s="2"/>
    </row>
    <row r="104" spans="5:39" ht="13.5" customHeight="1">
      <c r="E104" s="65"/>
      <c r="F104" s="10"/>
      <c r="G104" s="10"/>
      <c r="H104" s="10"/>
      <c r="I104" s="10"/>
      <c r="J104" s="10"/>
      <c r="K104" s="21"/>
      <c r="L104" s="2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13"/>
      <c r="X104" s="177"/>
      <c r="Y104" s="126" t="s">
        <v>51</v>
      </c>
      <c r="Z104" s="127">
        <v>1019.6</v>
      </c>
      <c r="AA104" s="128">
        <f t="shared" si="8"/>
        <v>6914.022162256002</v>
      </c>
      <c r="AB104" s="129">
        <f t="shared" si="8"/>
        <v>7104.316350208</v>
      </c>
      <c r="AC104" s="129">
        <f t="shared" si="8"/>
        <v>7294.610538159998</v>
      </c>
      <c r="AD104" s="129">
        <f t="shared" si="8"/>
        <v>7484.904726111999</v>
      </c>
      <c r="AE104" s="129">
        <f t="shared" si="8"/>
        <v>7738.630310047998</v>
      </c>
      <c r="AF104" s="129">
        <f t="shared" si="8"/>
        <v>7992.355893984</v>
      </c>
      <c r="AG104" s="129">
        <f t="shared" si="8"/>
        <v>8246.08147792</v>
      </c>
      <c r="AH104" s="129">
        <f t="shared" si="8"/>
        <v>8341.228571896001</v>
      </c>
      <c r="AI104" s="129">
        <f t="shared" si="8"/>
        <v>8436.375665872001</v>
      </c>
      <c r="AJ104" s="134">
        <f t="shared" si="9"/>
        <v>0.02359200883445456</v>
      </c>
      <c r="AK104" s="136">
        <f t="shared" si="10"/>
        <v>3.5660546350201523</v>
      </c>
      <c r="AM104" s="2"/>
    </row>
    <row r="105" spans="5:39" ht="13.5" customHeight="1">
      <c r="E105" s="65"/>
      <c r="F105" s="10"/>
      <c r="G105" s="10"/>
      <c r="H105" s="10"/>
      <c r="I105" s="10"/>
      <c r="J105" s="10"/>
      <c r="K105" s="21"/>
      <c r="L105" s="2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3"/>
      <c r="X105" s="177"/>
      <c r="Y105" s="130" t="s">
        <v>52</v>
      </c>
      <c r="Z105" s="131">
        <v>1043.1</v>
      </c>
      <c r="AA105" s="132">
        <f aca="true" t="shared" si="11" ref="AA105:AI110">+$C$11*(1+AA$27)*$Z105/100*(1+$C$10)*$C$12</f>
        <v>7073.378302716001</v>
      </c>
      <c r="AB105" s="133">
        <f t="shared" si="11"/>
        <v>7268.058439488</v>
      </c>
      <c r="AC105" s="133">
        <f t="shared" si="11"/>
        <v>7462.738576259997</v>
      </c>
      <c r="AD105" s="133">
        <f t="shared" si="11"/>
        <v>7657.418713032</v>
      </c>
      <c r="AE105" s="133">
        <f t="shared" si="11"/>
        <v>7916.992228728</v>
      </c>
      <c r="AF105" s="133">
        <f t="shared" si="11"/>
        <v>8176.565744423998</v>
      </c>
      <c r="AG105" s="133">
        <f t="shared" si="11"/>
        <v>8436.13926012</v>
      </c>
      <c r="AH105" s="133">
        <f t="shared" si="11"/>
        <v>8533.479328505999</v>
      </c>
      <c r="AI105" s="133">
        <f t="shared" si="11"/>
        <v>8630.819396892</v>
      </c>
      <c r="AJ105" s="134">
        <f t="shared" si="9"/>
        <v>0.023048254217340025</v>
      </c>
      <c r="AK105" s="136">
        <f t="shared" si="10"/>
        <v>3.6712942230183607</v>
      </c>
      <c r="AM105" s="2"/>
    </row>
    <row r="106" spans="5:39" ht="13.5" customHeight="1">
      <c r="E106" s="65"/>
      <c r="F106" s="10"/>
      <c r="G106" s="10"/>
      <c r="H106" s="10"/>
      <c r="I106" s="10"/>
      <c r="J106" s="10"/>
      <c r="K106" s="21"/>
      <c r="L106" s="2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3"/>
      <c r="X106" s="177"/>
      <c r="Y106" s="126" t="s">
        <v>53</v>
      </c>
      <c r="Z106" s="127">
        <v>1067</v>
      </c>
      <c r="AA106" s="128">
        <f t="shared" si="11"/>
        <v>7235.44688812</v>
      </c>
      <c r="AB106" s="129">
        <f t="shared" si="11"/>
        <v>7434.58762816</v>
      </c>
      <c r="AC106" s="129">
        <f t="shared" si="11"/>
        <v>7633.728368199998</v>
      </c>
      <c r="AD106" s="129">
        <f t="shared" si="11"/>
        <v>7832.86910824</v>
      </c>
      <c r="AE106" s="129">
        <f t="shared" si="11"/>
        <v>8098.390094959999</v>
      </c>
      <c r="AF106" s="129">
        <f t="shared" si="11"/>
        <v>8363.91108168</v>
      </c>
      <c r="AG106" s="129">
        <f t="shared" si="11"/>
        <v>8629.4320684</v>
      </c>
      <c r="AH106" s="129">
        <f t="shared" si="11"/>
        <v>8729.002438419999</v>
      </c>
      <c r="AI106" s="129">
        <f t="shared" si="11"/>
        <v>8828.57280844</v>
      </c>
      <c r="AJ106" s="134">
        <f t="shared" si="9"/>
        <v>0.02291247243792527</v>
      </c>
      <c r="AK106" s="136">
        <f t="shared" si="10"/>
        <v>3.778325123152709</v>
      </c>
      <c r="AM106" s="2"/>
    </row>
    <row r="107" spans="5:39" ht="13.5" customHeight="1">
      <c r="E107" s="65"/>
      <c r="F107" s="10"/>
      <c r="G107" s="10"/>
      <c r="H107" s="10"/>
      <c r="I107" s="10"/>
      <c r="J107" s="10"/>
      <c r="K107" s="21"/>
      <c r="L107" s="2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13"/>
      <c r="X107" s="177"/>
      <c r="Y107" s="130" t="s">
        <v>54</v>
      </c>
      <c r="Z107" s="131">
        <v>1091.6</v>
      </c>
      <c r="AA107" s="132">
        <f t="shared" si="11"/>
        <v>7402.2622521759995</v>
      </c>
      <c r="AB107" s="133">
        <f t="shared" si="11"/>
        <v>7605.994240768</v>
      </c>
      <c r="AC107" s="133">
        <f t="shared" si="11"/>
        <v>7809.726229359998</v>
      </c>
      <c r="AD107" s="133">
        <f t="shared" si="11"/>
        <v>8013.458217951999</v>
      </c>
      <c r="AE107" s="133">
        <f t="shared" si="11"/>
        <v>8285.100869408</v>
      </c>
      <c r="AF107" s="133">
        <f t="shared" si="11"/>
        <v>8556.743520863998</v>
      </c>
      <c r="AG107" s="133">
        <f t="shared" si="11"/>
        <v>8828.386172319997</v>
      </c>
      <c r="AH107" s="133">
        <f t="shared" si="11"/>
        <v>8930.252166616</v>
      </c>
      <c r="AI107" s="133">
        <f t="shared" si="11"/>
        <v>9032.118160912</v>
      </c>
      <c r="AJ107" s="134">
        <f t="shared" si="9"/>
        <v>0.023055295220243632</v>
      </c>
      <c r="AK107" s="136">
        <f t="shared" si="10"/>
        <v>3.888490819525302</v>
      </c>
      <c r="AM107" s="2"/>
    </row>
    <row r="108" spans="5:39" ht="13.5" customHeight="1">
      <c r="E108" s="65"/>
      <c r="F108" s="10"/>
      <c r="G108" s="10"/>
      <c r="H108" s="10"/>
      <c r="I108" s="10"/>
      <c r="J108" s="10"/>
      <c r="K108" s="21"/>
      <c r="L108" s="2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13"/>
      <c r="X108" s="177"/>
      <c r="Y108" s="126" t="s">
        <v>55</v>
      </c>
      <c r="Z108" s="127">
        <v>1116.7</v>
      </c>
      <c r="AA108" s="128">
        <f t="shared" si="11"/>
        <v>7572.468172412001</v>
      </c>
      <c r="AB108" s="129">
        <f t="shared" si="11"/>
        <v>7780.884727616</v>
      </c>
      <c r="AC108" s="129">
        <f t="shared" si="11"/>
        <v>7989.301282819998</v>
      </c>
      <c r="AD108" s="129">
        <f t="shared" si="11"/>
        <v>8197.717838024</v>
      </c>
      <c r="AE108" s="129">
        <f t="shared" si="11"/>
        <v>8475.606578296</v>
      </c>
      <c r="AF108" s="129">
        <f t="shared" si="11"/>
        <v>8753.495318567999</v>
      </c>
      <c r="AG108" s="129">
        <f t="shared" si="11"/>
        <v>9031.38405884</v>
      </c>
      <c r="AH108" s="129">
        <f t="shared" si="11"/>
        <v>9135.592336442</v>
      </c>
      <c r="AI108" s="129">
        <f t="shared" si="11"/>
        <v>9239.800614044001</v>
      </c>
      <c r="AJ108" s="134">
        <f t="shared" si="9"/>
        <v>0.022993770611945852</v>
      </c>
      <c r="AK108" s="136">
        <f t="shared" si="10"/>
        <v>4.00089565606807</v>
      </c>
      <c r="AM108" s="2"/>
    </row>
    <row r="109" spans="5:39" ht="13.5" customHeight="1">
      <c r="E109" s="65"/>
      <c r="F109" s="10"/>
      <c r="G109" s="10"/>
      <c r="H109" s="10"/>
      <c r="I109" s="10"/>
      <c r="J109" s="10"/>
      <c r="K109" s="21"/>
      <c r="L109" s="2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3"/>
      <c r="X109" s="177"/>
      <c r="Y109" s="130" t="s">
        <v>56</v>
      </c>
      <c r="Z109" s="131">
        <v>1142.4</v>
      </c>
      <c r="AA109" s="132">
        <f t="shared" si="11"/>
        <v>7746.742760064</v>
      </c>
      <c r="AB109" s="133">
        <f t="shared" si="11"/>
        <v>7959.955863552001</v>
      </c>
      <c r="AC109" s="133">
        <f t="shared" si="11"/>
        <v>8173.168967039998</v>
      </c>
      <c r="AD109" s="133">
        <f t="shared" si="11"/>
        <v>8386.382070528</v>
      </c>
      <c r="AE109" s="133">
        <f t="shared" si="11"/>
        <v>8670.666208512</v>
      </c>
      <c r="AF109" s="133">
        <f t="shared" si="11"/>
        <v>8954.950346496</v>
      </c>
      <c r="AG109" s="133">
        <f t="shared" si="11"/>
        <v>9239.23448448</v>
      </c>
      <c r="AH109" s="133">
        <f t="shared" si="11"/>
        <v>9345.841036224001</v>
      </c>
      <c r="AI109" s="133">
        <f t="shared" si="11"/>
        <v>9452.447587968001</v>
      </c>
      <c r="AJ109" s="134">
        <f t="shared" si="9"/>
        <v>0.023014238380943963</v>
      </c>
      <c r="AK109" s="136">
        <f t="shared" si="10"/>
        <v>4.115987460815047</v>
      </c>
      <c r="AM109" s="2"/>
    </row>
    <row r="110" spans="5:39" ht="13.5" customHeight="1">
      <c r="E110" s="65"/>
      <c r="F110" s="10"/>
      <c r="G110" s="10"/>
      <c r="H110" s="10"/>
      <c r="I110" s="10"/>
      <c r="J110" s="10"/>
      <c r="K110" s="21"/>
      <c r="L110" s="2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3"/>
      <c r="X110" s="177"/>
      <c r="Y110" s="126" t="s">
        <v>57</v>
      </c>
      <c r="Z110" s="127">
        <v>1168.7</v>
      </c>
      <c r="AA110" s="128">
        <f t="shared" si="11"/>
        <v>7925.086015132001</v>
      </c>
      <c r="AB110" s="129">
        <f t="shared" si="11"/>
        <v>8143.207648576001</v>
      </c>
      <c r="AC110" s="129">
        <f t="shared" si="11"/>
        <v>8361.329282019999</v>
      </c>
      <c r="AD110" s="129">
        <f t="shared" si="11"/>
        <v>8579.450915464</v>
      </c>
      <c r="AE110" s="129">
        <f t="shared" si="11"/>
        <v>8870.279760056</v>
      </c>
      <c r="AF110" s="129">
        <f t="shared" si="11"/>
        <v>9161.108604648</v>
      </c>
      <c r="AG110" s="129">
        <f t="shared" si="11"/>
        <v>9451.93744924</v>
      </c>
      <c r="AH110" s="129">
        <f t="shared" si="11"/>
        <v>9560.998265962</v>
      </c>
      <c r="AI110" s="129">
        <f t="shared" si="11"/>
        <v>9670.059082684</v>
      </c>
      <c r="AJ110" s="134">
        <f t="shared" si="9"/>
        <v>0.023021708683473197</v>
      </c>
      <c r="AK110" s="136">
        <f t="shared" si="10"/>
        <v>4.233766233766233</v>
      </c>
      <c r="AM110" s="2"/>
    </row>
    <row r="111" spans="24:37" ht="13.5" customHeight="1">
      <c r="X111" s="177"/>
      <c r="Y111" s="187" t="s">
        <v>5</v>
      </c>
      <c r="Z111" s="108" t="s">
        <v>3</v>
      </c>
      <c r="AA111" s="109"/>
      <c r="AB111" s="110">
        <f>+AB95/AA95-1</f>
        <v>0.02752293577981657</v>
      </c>
      <c r="AC111" s="110">
        <f aca="true" t="shared" si="12" ref="AC111:AI111">+AC95/AB95-1</f>
        <v>0.02678571428571397</v>
      </c>
      <c r="AD111" s="110">
        <f t="shared" si="12"/>
        <v>0.026086956521739202</v>
      </c>
      <c r="AE111" s="110">
        <f t="shared" si="12"/>
        <v>0.033898305084745894</v>
      </c>
      <c r="AF111" s="110">
        <f t="shared" si="12"/>
        <v>0.032786885245901676</v>
      </c>
      <c r="AG111" s="110">
        <f t="shared" si="12"/>
        <v>0.031746031746031855</v>
      </c>
      <c r="AH111" s="110">
        <f t="shared" si="12"/>
        <v>0.011538461538461497</v>
      </c>
      <c r="AI111" s="111">
        <f t="shared" si="12"/>
        <v>0.011406844106463865</v>
      </c>
      <c r="AJ111" s="112"/>
      <c r="AK111" s="112"/>
    </row>
    <row r="112" spans="24:37" ht="13.5" customHeight="1" thickBot="1">
      <c r="X112" s="178"/>
      <c r="Y112" s="188"/>
      <c r="Z112" s="113" t="s">
        <v>4</v>
      </c>
      <c r="AA112" s="114"/>
      <c r="AB112" s="115">
        <f>+AB95/$AA$95-1</f>
        <v>0.02752293577981657</v>
      </c>
      <c r="AC112" s="115">
        <f aca="true" t="shared" si="13" ref="AC112:AI112">+AC95/$AA$95-1</f>
        <v>0.0550458715596327</v>
      </c>
      <c r="AD112" s="115">
        <f t="shared" si="13"/>
        <v>0.08256880733944949</v>
      </c>
      <c r="AE112" s="115">
        <f t="shared" si="13"/>
        <v>0.11926605504587151</v>
      </c>
      <c r="AF112" s="115">
        <f t="shared" si="13"/>
        <v>0.15596330275229353</v>
      </c>
      <c r="AG112" s="115">
        <f t="shared" si="13"/>
        <v>0.19266055045871555</v>
      </c>
      <c r="AH112" s="115">
        <f t="shared" si="13"/>
        <v>0.20642201834862384</v>
      </c>
      <c r="AI112" s="116">
        <f t="shared" si="13"/>
        <v>0.22018348623853212</v>
      </c>
      <c r="AJ112" s="117"/>
      <c r="AK112" s="117"/>
    </row>
    <row r="113" spans="1:39" s="7" customFormat="1" ht="12.75">
      <c r="A113" s="51"/>
      <c r="B113" s="51"/>
      <c r="C113" s="51"/>
      <c r="D113" s="51"/>
      <c r="E113" s="51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s="7" customFormat="1" ht="12.75">
      <c r="A114" s="51"/>
      <c r="B114" s="51"/>
      <c r="C114" s="51"/>
      <c r="D114" s="51"/>
      <c r="E114" s="51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</sheetData>
  <sheetProtection/>
  <mergeCells count="30">
    <mergeCell ref="Y111:Y112"/>
    <mergeCell ref="Y19:AK19"/>
    <mergeCell ref="AA24:AI24"/>
    <mergeCell ref="AJ24:AK24"/>
    <mergeCell ref="AJ25:AK25"/>
    <mergeCell ref="Y25:Z25"/>
    <mergeCell ref="AG23:AK23"/>
    <mergeCell ref="F29:F55"/>
    <mergeCell ref="G31:G55"/>
    <mergeCell ref="H33:H55"/>
    <mergeCell ref="I35:I55"/>
    <mergeCell ref="X29:X112"/>
    <mergeCell ref="J35:J71"/>
    <mergeCell ref="K39:K71"/>
    <mergeCell ref="AJ18:AK18"/>
    <mergeCell ref="Y21:AK21"/>
    <mergeCell ref="M47:M71"/>
    <mergeCell ref="Y20:AK20"/>
    <mergeCell ref="U79:U95"/>
    <mergeCell ref="Y27:Z27"/>
    <mergeCell ref="Q63:Q95"/>
    <mergeCell ref="R67:R95"/>
    <mergeCell ref="P59:P95"/>
    <mergeCell ref="F24:V24"/>
    <mergeCell ref="S71:S95"/>
    <mergeCell ref="T75:T95"/>
    <mergeCell ref="L43:L71"/>
    <mergeCell ref="V83:V95"/>
    <mergeCell ref="O55:O95"/>
    <mergeCell ref="N51:N71"/>
  </mergeCells>
  <dataValidations count="4">
    <dataValidation type="list" allowBlank="1" showInputMessage="1" showErrorMessage="1" promptTitle="HORAIRE" prompt="Choisissez le type d'horaire" sqref="Z17 AB17">
      <formula1>$O$32:$O$35</formula1>
    </dataValidation>
    <dataValidation allowBlank="1" showErrorMessage="1" sqref="AC17"/>
    <dataValidation type="list" allowBlank="1" showInputMessage="1" showErrorMessage="1" sqref="P26">
      <formula1>$D$120:$D$120</formula1>
    </dataValidation>
    <dataValidation type="list" operator="equal" allowBlank="1" showInputMessage="1" showErrorMessage="1" sqref="P27">
      <formula1>$D$118:$D$118</formula1>
    </dataValidation>
  </dataValidations>
  <printOptions horizontalCentered="1"/>
  <pageMargins left="0.1968503937007874" right="0.1968503937007874" top="0.2362204724409449" bottom="0.07874015748031496" header="0.15748031496062992" footer="0.03937007874015748"/>
  <pageSetup fitToHeight="1" fitToWidth="1" horizontalDpi="600" verticalDpi="600" orientation="portrait" paperSize="9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DSP-EDF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AZNAR</dc:creator>
  <cp:keywords/>
  <dc:description/>
  <cp:lastModifiedBy>Nadia ABBAKAL</cp:lastModifiedBy>
  <cp:lastPrinted>2015-01-09T16:04:00Z</cp:lastPrinted>
  <dcterms:created xsi:type="dcterms:W3CDTF">2000-07-11T12:09:21Z</dcterms:created>
  <dcterms:modified xsi:type="dcterms:W3CDTF">2015-01-28T15:39:52Z</dcterms:modified>
  <cp:category/>
  <cp:version/>
  <cp:contentType/>
  <cp:contentStatus/>
</cp:coreProperties>
</file>